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10" windowHeight="5290" activeTab="0"/>
  </bookViews>
  <sheets>
    <sheet name="Титульный" sheetId="1" r:id="rId1"/>
    <sheet name="1 таб" sheetId="2" r:id="rId2"/>
    <sheet name="2 таб" sheetId="3" r:id="rId3"/>
    <sheet name="2.1-4 таб" sheetId="4" r:id="rId4"/>
    <sheet name="расчет МЗ" sheetId="5" r:id="rId5"/>
    <sheet name="расчетИЦ" sheetId="6" r:id="rId6"/>
    <sheet name="расчетплатные" sheetId="7" r:id="rId7"/>
  </sheets>
  <definedNames>
    <definedName name="_xlnm.Print_Area" localSheetId="1">'1 таб'!$A$1:$E$57</definedName>
    <definedName name="_xlnm.Print_Area" localSheetId="2">'2 таб'!$A$1:$J$303</definedName>
    <definedName name="_xlnm.Print_Area" localSheetId="3">'2.1-4 таб'!$A$1:$L$56</definedName>
    <definedName name="_xlnm.Print_Area" localSheetId="4">'расчет МЗ'!$A$1:$EE$182</definedName>
    <definedName name="_xlnm.Print_Area" localSheetId="5">'расчетИЦ'!$A$1:$EE$153</definedName>
    <definedName name="_xlnm.Print_Area" localSheetId="6">'расчетплатные'!$A$1:$EE$151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муниципальное задание, родительская плата, платные услуги, гранты</t>
        </r>
      </text>
    </comment>
    <comment ref="E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муниципальное задание</t>
        </r>
      </text>
    </comment>
    <comment ref="F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иные цели</t>
        </r>
      </text>
    </comment>
    <comment ref="G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243 КВР</t>
        </r>
      </text>
    </comment>
    <comment ref="I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родплата, платные, гранты</t>
        </r>
      </text>
    </comment>
    <comment ref="A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иные цели</t>
        </r>
      </text>
    </comment>
    <comment ref="A48" authorId="0">
      <text>
        <r>
          <rPr>
            <b/>
            <sz val="14"/>
            <rFont val="Times New Roman"/>
            <family val="1"/>
          </rPr>
          <t>Admin:</t>
        </r>
        <r>
          <rPr>
            <sz val="14"/>
            <rFont val="Times New Roman"/>
            <family val="1"/>
          </rPr>
          <t xml:space="preserve">
выплата за детей обучающихся на дому</t>
        </r>
      </text>
    </comment>
    <comment ref="A5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 xml:space="preserve">вся 290 статья по 852 и 853 КВР. Поэтому КБК пишутся отдельно с 852 и отдельно с 853 КВР
</t>
        </r>
      </text>
    </comment>
    <comment ref="A6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тоже 290 статья, если что то вдруг вспомним если не связано с 44ФЗ или не подходит в 230 строку. Если это окажется несколько КБК значит добавляем строки</t>
        </r>
      </text>
    </comment>
    <comment ref="A6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Сумма этой строки должна совпадать с планом графиком и отражаться в таблице 2.1, так как здесь показываются все расходы связанные с 44ФЗ</t>
        </r>
      </text>
    </comment>
    <comment ref="A6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221 статья</t>
        </r>
      </text>
    </comment>
    <comment ref="A7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226 статья</t>
        </r>
      </text>
    </comment>
    <comment ref="A7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290 статья</t>
        </r>
      </text>
    </comment>
    <comment ref="E1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муниципальное задание</t>
        </r>
      </text>
    </comment>
    <comment ref="F1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иные цели</t>
        </r>
      </text>
    </comment>
    <comment ref="G1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243 КВР</t>
        </r>
      </text>
    </comment>
    <comment ref="I1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родплата, платные, гранты</t>
        </r>
      </text>
    </comment>
    <comment ref="A1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муниципальное задание, родительская плата, платные услуги, гранты</t>
        </r>
      </text>
    </comment>
    <comment ref="A12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иные цели</t>
        </r>
      </text>
    </comment>
    <comment ref="A146" authorId="0">
      <text>
        <r>
          <rPr>
            <b/>
            <sz val="14"/>
            <rFont val="Times New Roman"/>
            <family val="1"/>
          </rPr>
          <t>Admin:</t>
        </r>
        <r>
          <rPr>
            <sz val="14"/>
            <rFont val="Times New Roman"/>
            <family val="1"/>
          </rPr>
          <t xml:space="preserve">
выплата за детей обучающихся на дому</t>
        </r>
      </text>
    </comment>
    <comment ref="A14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 xml:space="preserve">вся 290 статья по 852 и 853 КВР. Поэтому КБК пишутся отдельно с 852 и отдельно с 853 КВР
</t>
        </r>
      </text>
    </comment>
    <comment ref="A16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тоже 290 статья, если что то вдруг вспомним если не связано с 44ФЗ или не подходит в 230 строку. Если это окажется несколько КБК значит добавляем строки</t>
        </r>
      </text>
    </comment>
    <comment ref="A16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Сумма этой строки должна совпадать с планом графиком и отражаться в таблице 2.1, так как здесь показываются все расходы связанные с 44ФЗ</t>
        </r>
      </text>
    </comment>
    <comment ref="A16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221 статья</t>
        </r>
      </text>
    </comment>
    <comment ref="A16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225 статья</t>
        </r>
        <r>
          <rPr>
            <sz val="8"/>
            <rFont val="Tahoma"/>
            <family val="2"/>
          </rPr>
          <t xml:space="preserve">
</t>
        </r>
      </text>
    </comment>
    <comment ref="A17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226 статья</t>
        </r>
      </text>
    </comment>
    <comment ref="A17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290 статья</t>
        </r>
      </text>
    </comment>
    <comment ref="E2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муниципальное задание</t>
        </r>
      </text>
    </comment>
    <comment ref="F2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иные цели</t>
        </r>
      </text>
    </comment>
    <comment ref="G2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243 КВР</t>
        </r>
      </text>
    </comment>
    <comment ref="I2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родплата, платные, гранты</t>
        </r>
      </text>
    </comment>
    <comment ref="A2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муниципальное задание, родительская плата, платные услуги, гранты</t>
        </r>
      </text>
    </comment>
    <comment ref="A2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иные цели</t>
        </r>
      </text>
    </comment>
    <comment ref="A246" authorId="0">
      <text>
        <r>
          <rPr>
            <b/>
            <sz val="14"/>
            <rFont val="Times New Roman"/>
            <family val="1"/>
          </rPr>
          <t>Admin:</t>
        </r>
        <r>
          <rPr>
            <sz val="14"/>
            <rFont val="Times New Roman"/>
            <family val="1"/>
          </rPr>
          <t xml:space="preserve">
выплата за детей обучающихся на дому</t>
        </r>
      </text>
    </comment>
    <comment ref="A24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 xml:space="preserve">вся 290 статья по 852 и 853 КВР. Поэтому КБК пишутся отдельно с 852 и отдельно с 853 КВР
</t>
        </r>
      </text>
    </comment>
    <comment ref="A26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тоже 290 статья, если что то вдруг вспомним если не связано с 44ФЗ или не подходит в 230 строку. Если это окажется несколько КБК значит добавляем строки</t>
        </r>
      </text>
    </comment>
    <comment ref="A26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Сумма этой строки должна совпадать с планом графиком и отражаться в таблице 2.1, так как здесь показываются все расходы связанные с 44ФЗ</t>
        </r>
      </text>
    </comment>
    <comment ref="A26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221 статья</t>
        </r>
      </text>
    </comment>
    <comment ref="A26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225 статья</t>
        </r>
        <r>
          <rPr>
            <sz val="8"/>
            <rFont val="Tahoma"/>
            <family val="2"/>
          </rPr>
          <t xml:space="preserve">
</t>
        </r>
      </text>
    </comment>
    <comment ref="A27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226 статья</t>
        </r>
      </text>
    </comment>
    <comment ref="A27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290 статья</t>
        </r>
      </text>
    </comment>
  </commentList>
</comments>
</file>

<file path=xl/sharedStrings.xml><?xml version="1.0" encoding="utf-8"?>
<sst xmlns="http://schemas.openxmlformats.org/spreadsheetml/2006/main" count="1185" uniqueCount="336">
  <si>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</si>
  <si>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</si>
  <si>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</si>
  <si>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</si>
  <si>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</si>
  <si>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выплатам стимулирующего характера</t>
  </si>
  <si>
    <t>Ежемесячная надбавка к должностному окладу, %</t>
  </si>
  <si>
    <t>Должность, 
группа должностей</t>
  </si>
  <si>
    <t xml:space="preserve">Итого: </t>
  </si>
  <si>
    <t>х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</si>
  <si>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</si>
  <si>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</si>
  <si>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</si>
  <si>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</si>
  <si>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</si>
  <si>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</si>
  <si>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</si>
  <si>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</si>
  <si>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</si>
  <si>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</si>
  <si>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</si>
  <si>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</si>
  <si>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</si>
  <si>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</si>
  <si>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</si>
  <si>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</si>
  <si>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</si>
  <si>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</si>
  <si>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</si>
  <si>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</si>
  <si>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</si>
  <si>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</si>
  <si>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</si>
  <si>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</si>
  <si>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</si>
  <si>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</si>
  <si>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</si>
  <si>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</si>
  <si>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</si>
  <si>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</si>
  <si>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</si>
  <si>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</si>
  <si>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</si>
  <si>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</si>
  <si>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</si>
  <si>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</si>
  <si>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</si>
  <si>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</si>
  <si>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</si>
  <si>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</si>
  <si>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</si>
  <si>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</si>
  <si>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</si>
  <si>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</si>
  <si>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</si>
  <si>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</si>
  <si>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</si>
  <si>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</si>
  <si>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</si>
  <si>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</si>
  <si>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</si>
  <si>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</si>
  <si>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</si>
  <si>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</si>
  <si>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</si>
  <si>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</si>
  <si>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</si>
  <si>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</si>
  <si>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</si>
  <si>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Объект</t>
  </si>
  <si>
    <t>Количество 
работ 
(услуг)</t>
  </si>
  <si>
    <t>Стоимость 
работ (услуг), 
руб.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</si>
  <si>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</si>
  <si>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</si>
  <si>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</si>
  <si>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</si>
  <si>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</si>
  <si>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</si>
  <si>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</si>
  <si>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N п/п</t>
  </si>
  <si>
    <t>Сумма, тыс. руб.</t>
  </si>
  <si>
    <t>Нефинансовые активы, всего: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</si>
  <si>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</si>
  <si>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</si>
  <si>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</si>
  <si>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</si>
  <si>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</si>
  <si>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</si>
  <si>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</si>
  <si>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</si>
  <si>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</si>
  <si>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</si>
  <si>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</si>
  <si>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</si>
  <si>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</si>
  <si>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</si>
  <si>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</si>
  <si>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по поступлениям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</si>
  <si>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</si>
  <si>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</si>
  <si>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</si>
  <si>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</si>
  <si>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</si>
  <si>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</si>
  <si>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</si>
  <si>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</si>
  <si>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</si>
  <si>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</si>
  <si>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</si>
  <si>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</si>
  <si>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</si>
  <si>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</si>
  <si>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</si>
  <si>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</si>
  <si>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</si>
  <si>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</si>
  <si>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</si>
  <si>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</si>
  <si>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</si>
  <si>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</si>
  <si>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</si>
  <si>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</si>
  <si>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</si>
  <si>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</si>
  <si>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</si>
  <si>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</si>
  <si>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</si>
  <si>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</si>
  <si>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</si>
  <si>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</si>
  <si>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</si>
  <si>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</si>
  <si>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</si>
  <si>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</si>
  <si>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</si>
  <si>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</si>
  <si>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</si>
  <si>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</si>
  <si>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</si>
  <si>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</si>
  <si>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</si>
  <si>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</si>
  <si>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</si>
  <si>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</si>
  <si>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во временное распоряжение учреждения (подразделения)</t>
  </si>
  <si>
    <t>на ____________________________ 20__ г.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</si>
  <si>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</si>
  <si>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</si>
  <si>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</si>
  <si>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</si>
  <si>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</si>
  <si>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</si>
  <si>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</si>
  <si>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</si>
  <si>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</si>
  <si>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</si>
  <si>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3</t>
  </si>
  <si>
    <t xml:space="preserve">  Сведения о средствах, поступающих</t>
  </si>
  <si>
    <t>Таблица 2</t>
  </si>
  <si>
    <t>1.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</si>
  <si>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</si>
  <si>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Поступления от оказания услуг (выполнения работ) на платной основе и от иной приносящей доход деятельности</t>
  </si>
  <si>
    <t xml:space="preserve"> Субсидии на финансовое обеспечение выполнения муниципального задания  из бюджетов всех уровней</t>
  </si>
  <si>
    <t>111,112,119</t>
  </si>
  <si>
    <t>субсидии на финансовое обеспечение выполнения муниципального задания из бюджетов всех уровней</t>
  </si>
  <si>
    <t>оплата труда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</si>
  <si>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</si>
  <si>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</si>
  <si>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</si>
  <si>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</si>
  <si>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</si>
  <si>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</si>
  <si>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</si>
  <si>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</si>
  <si>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</si>
  <si>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</si>
  <si>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</si>
  <si>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                                                                                                                (последнюю отчетную дату)</t>
  </si>
  <si>
    <t>00000000000000000130</t>
  </si>
  <si>
    <t>00000000000000000180</t>
  </si>
  <si>
    <t>оплата труда и начисления на выплаты по оплате труда, в т.ч.:</t>
  </si>
  <si>
    <t>Х</t>
  </si>
  <si>
    <t>808 0702 0210075640 111</t>
  </si>
  <si>
    <t>808 0702 0210075640 119</t>
  </si>
  <si>
    <t>808 1003 0210075660 321</t>
  </si>
  <si>
    <t>0001</t>
  </si>
  <si>
    <t>010</t>
  </si>
  <si>
    <t>020</t>
  </si>
  <si>
    <t>030</t>
  </si>
  <si>
    <t>040</t>
  </si>
  <si>
    <t>Таблица 1</t>
  </si>
  <si>
    <t>Педагогический персонал</t>
  </si>
  <si>
    <t>Обслуживающий персонал</t>
  </si>
  <si>
    <t>1.1. Расчеты (обоснования) расходов на оплату труда</t>
  </si>
  <si>
    <t>1.2. Расчеты (обоснования) выплат персоналу при направлении в служебные командировки</t>
  </si>
  <si>
    <t>по выплатам компенса ционного характера</t>
  </si>
  <si>
    <t>по должност ному окладу</t>
  </si>
  <si>
    <t>Районный коэффициент, северная надбавка</t>
  </si>
  <si>
    <t>Фонд оплаты труда в год, руб. (гр.3*(гр.4+ гр.9)*12)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</si>
  <si>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</si>
  <si>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</si>
  <si>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</si>
  <si>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</si>
  <si>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</si>
  <si>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</si>
  <si>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</si>
  <si>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</si>
  <si>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средств, материальных запасов</t>
  </si>
  <si>
    <t>5. Расчет (обоснование) прочих расходов 
(кроме расходов на закупку товаров, работ, услуг)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</si>
  <si>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</t>
    </r>
  </si>
  <si>
    <t xml:space="preserve"> Субсидии на цели , не связанные с финансовым обеспечением выполнения муниципального задания из бюджетов всех уровней</t>
  </si>
  <si>
    <t>Административный и учебновспомогательный персонал</t>
  </si>
  <si>
    <t>1.2. Расчеты (обоснования) выплат персоналу по оплате стоимости проезда к месту использования отпуска и обратно</t>
  </si>
  <si>
    <t>808 0702 0210080030 111</t>
  </si>
  <si>
    <t>808 0702 0210074090 111</t>
  </si>
  <si>
    <t>808 0703 0210075640 111</t>
  </si>
  <si>
    <t>808 0702 0210080030 119</t>
  </si>
  <si>
    <t>808 0702 0210074090 119</t>
  </si>
  <si>
    <t>808 0703 0210075640 119</t>
  </si>
  <si>
    <t>808 0702 0210075640 112</t>
  </si>
  <si>
    <t>808 0702 0210074090 244</t>
  </si>
  <si>
    <t>808 0702 0210075640 244</t>
  </si>
  <si>
    <t>808 0702 0210080030 244</t>
  </si>
  <si>
    <t>808 1003 0210075660 244</t>
  </si>
  <si>
    <t>Продукты питания</t>
  </si>
  <si>
    <t>244</t>
  </si>
  <si>
    <t xml:space="preserve">Код видов расходов </t>
  </si>
  <si>
    <t>Услуги доступа к сети интернет</t>
  </si>
  <si>
    <t>Здание</t>
  </si>
  <si>
    <t>Дератизация, дезинсекция</t>
  </si>
  <si>
    <t>АПС</t>
  </si>
  <si>
    <t>Тех.обслуживание пожарной сигнализации</t>
  </si>
  <si>
    <t>4</t>
  </si>
  <si>
    <t>5</t>
  </si>
  <si>
    <t>Машина</t>
  </si>
  <si>
    <t>Тех. осмотр автомобиля</t>
  </si>
  <si>
    <t>Ремонт и обслуживание оргтехники</t>
  </si>
  <si>
    <t>6</t>
  </si>
  <si>
    <t>Оргтехника</t>
  </si>
  <si>
    <t>7</t>
  </si>
  <si>
    <t>Медицинский осмотр работников</t>
  </si>
  <si>
    <t>Предрейсовый мед. осмотр работников</t>
  </si>
  <si>
    <t>Страхование гражданской ответственности</t>
  </si>
  <si>
    <t>Приобретение книг в библиотечный фонд</t>
  </si>
  <si>
    <t>Приобретение ГСМ</t>
  </si>
  <si>
    <t>Приложение 1</t>
  </si>
  <si>
    <t>Приложение 2</t>
  </si>
  <si>
    <t>Приложение 3</t>
  </si>
  <si>
    <t>(наименование должностного лица, утверждающего документ)</t>
  </si>
  <si>
    <t>(подпись, расшифровка подписи)</t>
  </si>
  <si>
    <t xml:space="preserve">План финансово-хозяйственной деятельности </t>
  </si>
  <si>
    <t>КОДЫ</t>
  </si>
  <si>
    <t>Форма по КФД</t>
  </si>
  <si>
    <t>Дата</t>
  </si>
  <si>
    <t>Наименование муниципального бюджетного учреждения</t>
  </si>
  <si>
    <t>по ОКПО</t>
  </si>
  <si>
    <t xml:space="preserve">          Единица измерения:  руб.</t>
  </si>
  <si>
    <t xml:space="preserve">Наименование  органа, осуществляющего функции и полномочия учредителя  </t>
  </si>
  <si>
    <t>Муниципальное казенное учреждение "Управление образования Енисейского района"</t>
  </si>
  <si>
    <t>по ОКЕИ</t>
  </si>
  <si>
    <t xml:space="preserve">Адрес фактического местонахождения муниципального бюджетного учреждения: </t>
  </si>
  <si>
    <t xml:space="preserve">          УТВЕРЖДАЮ: </t>
  </si>
  <si>
    <t>808 0702 0210074090 112</t>
  </si>
  <si>
    <t>Ежемесячные компенсационные выплаты сотрудникам (работникам), находящимся в отпуске по уходу за ребенком до достижения им возраста 3 лет</t>
  </si>
  <si>
    <t>Глонасс</t>
  </si>
  <si>
    <t>Классные журналы</t>
  </si>
  <si>
    <t>Спортивное обородование и инвентарь</t>
  </si>
  <si>
    <t>Муниципальное бюджетное общеобразовательное учреждение "Безымянская основная общеобразовательная школа № 28"</t>
  </si>
  <si>
    <t xml:space="preserve">                     ИНН / КПП                                                                2447004577/244701001</t>
  </si>
  <si>
    <t>663176, Красноярский край, Енисейский район, д. Безымянка, ул. Школьная, д. 3</t>
  </si>
  <si>
    <t xml:space="preserve"> За услуги почтовой связи (комиссионный сбор) </t>
  </si>
  <si>
    <t>Тех. минимум водителей</t>
  </si>
  <si>
    <t>Твёрдое топливо</t>
  </si>
  <si>
    <t>1.3. Перечень услуг (работ), осуществляемых на платной основе:</t>
  </si>
  <si>
    <t>Электроснабжение</t>
  </si>
  <si>
    <t>Компенсац. расход. на оплату стоим. проезда к месту использ. отпуска и обратно</t>
  </si>
  <si>
    <t xml:space="preserve">Возмещение работникам расходов, связанных со служебными командировками </t>
  </si>
  <si>
    <t xml:space="preserve">• формирование общей культуры личности обучающихся на основе усвоения обязательного минимума содержания общеобразовательных программ;  
• адаптация обучающихся к жизни в обществе; 
• создание основы для осознанного выбора и последующего освоения профессиональных образовательных программ;
• воспитание гражданственности, трудолюбия, уважения к правам и свободам человека, любви к окружающей природе, Родине, семье;
• формирование здорового образа жизни.
</t>
  </si>
  <si>
    <t xml:space="preserve">1.2. Виды деятельности муниципального бюджетного учреждения: реализация 
основных общеобразовательных программ начального общего образования;
основных общеобразовательных программ основного общего образования.
</t>
  </si>
  <si>
    <t>808 0702 0210080030 112</t>
  </si>
  <si>
    <t>Канцелярские товары</t>
  </si>
  <si>
    <t>1.3. Расчеты (обоснования) выплат на хозяйственное обзаведение</t>
  </si>
  <si>
    <t>и выплатам учреждения на 2020 год</t>
  </si>
  <si>
    <t>808 0701 0210075640 244</t>
  </si>
  <si>
    <t>Обучение</t>
  </si>
  <si>
    <t>8</t>
  </si>
  <si>
    <t>Мебель для учебных целей</t>
  </si>
  <si>
    <t>6.8. Расчет (обоснование)  прочих расходов</t>
  </si>
  <si>
    <t>Приобретение кубков, медалей, ценных подарков, свидетельств, грамот, дипломов обучающихся, медалей "За особые успехи в учении"</t>
  </si>
  <si>
    <t>808 0702 0210010210 111</t>
  </si>
  <si>
    <t>808 0702 0210010210 119</t>
  </si>
  <si>
    <t>111, 119, 112</t>
  </si>
  <si>
    <t>808 0702 5000000000 853</t>
  </si>
  <si>
    <t>808 0702 5000000000 244</t>
  </si>
  <si>
    <t>853</t>
  </si>
  <si>
    <t>пени</t>
  </si>
  <si>
    <t>административный штраф</t>
  </si>
  <si>
    <t>хозяйственные товары</t>
  </si>
  <si>
    <t>11</t>
  </si>
  <si>
    <t>808 0702 0210080030 853</t>
  </si>
  <si>
    <t>292 (853)</t>
  </si>
  <si>
    <t>пеня</t>
  </si>
  <si>
    <t>13</t>
  </si>
  <si>
    <t xml:space="preserve">вычислительная техника </t>
  </si>
  <si>
    <t>14</t>
  </si>
  <si>
    <t>15</t>
  </si>
  <si>
    <t>запчасти</t>
  </si>
  <si>
    <t>медосмотр</t>
  </si>
  <si>
    <t>на 2019 год и плановый период 2020-2021 годов.</t>
  </si>
  <si>
    <t>и выплатам учреждения на 2021 год</t>
  </si>
  <si>
    <t>хоз.товары</t>
  </si>
  <si>
    <t>подписка</t>
  </si>
  <si>
    <t>бланки строгой отчетности</t>
  </si>
  <si>
    <t>учебное оборудование</t>
  </si>
  <si>
    <t>учебники</t>
  </si>
  <si>
    <t>на 2019г. очередной финансовый год</t>
  </si>
  <si>
    <t>на 2020 г. 1-ый год планового периода</t>
  </si>
  <si>
    <t>на 2021 г. 2-ой год планового периода</t>
  </si>
  <si>
    <t>на 2019 г. очередной финансовый год</t>
  </si>
  <si>
    <t>808 0702 0210075630 244</t>
  </si>
  <si>
    <t>808 0702 02100S5630 244</t>
  </si>
  <si>
    <t>Модульные блочные туалеты</t>
  </si>
  <si>
    <t>Ремонт системы отопления</t>
  </si>
  <si>
    <t>з/части</t>
  </si>
  <si>
    <t>расходные материалы(котел, насос)</t>
  </si>
  <si>
    <t>оборудование для отопления</t>
  </si>
  <si>
    <t>808 0702 0210010370 111</t>
  </si>
  <si>
    <t>808 0702 0210010370 119</t>
  </si>
  <si>
    <t>Показатели финансового состояния учреждения на 01.10.2019 г.</t>
  </si>
  <si>
    <t xml:space="preserve">           О.А. Сентябова</t>
  </si>
  <si>
    <t>808 0702 0210010230 111</t>
  </si>
  <si>
    <t>808 0702 0210010230 119</t>
  </si>
  <si>
    <t xml:space="preserve">                 "  30  "      декабря       2019 г.</t>
  </si>
  <si>
    <t>и выплатам учреждения на 30.12.2019 год</t>
  </si>
  <si>
    <t>на  30.12.2019 год</t>
  </si>
  <si>
    <t>Директор МБОУ Безымянская ООШ № 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</si>
</sst>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4"/>
      <color indexed="12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 indent="3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justify"/>
    </xf>
    <xf numFmtId="0" fontId="24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5" fillId="0" borderId="0" xfId="0" applyFont="1" applyBorder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18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justify" wrapText="1"/>
    </xf>
    <xf numFmtId="0" fontId="14" fillId="0" borderId="0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justify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horizontal="left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/>
    </xf>
    <xf numFmtId="3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wrapText="1"/>
    </xf>
    <xf numFmtId="0" fontId="1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25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8" fillId="0" borderId="14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8" fillId="0" borderId="20" xfId="42" applyFont="1" applyBorder="1" applyAlignment="1">
      <alignment horizontal="center" vertical="center" wrapText="1"/>
    </xf>
    <xf numFmtId="0" fontId="18" fillId="0" borderId="21" xfId="42" applyFont="1" applyBorder="1" applyAlignment="1">
      <alignment horizontal="center" vertical="center" wrapText="1"/>
    </xf>
    <xf numFmtId="0" fontId="18" fillId="0" borderId="26" xfId="42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" fontId="1" fillId="0" borderId="10" xfId="0" applyNumberFormat="1" applyFont="1" applyBorder="1" applyAlignment="1">
      <alignment horizontal="center" vertical="top"/>
    </xf>
    <xf numFmtId="4" fontId="1" fillId="0" borderId="34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34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34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right" vertical="center"/>
    </xf>
    <xf numFmtId="0" fontId="1" fillId="0" borderId="27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34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left" vertical="top"/>
    </xf>
    <xf numFmtId="0" fontId="1" fillId="0" borderId="34" xfId="0" applyNumberFormat="1" applyFont="1" applyFill="1" applyBorder="1" applyAlignment="1">
      <alignment horizontal="left" vertical="top"/>
    </xf>
    <xf numFmtId="0" fontId="1" fillId="0" borderId="17" xfId="0" applyNumberFormat="1" applyFont="1" applyFill="1" applyBorder="1" applyAlignment="1">
      <alignment horizontal="left" vertical="top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34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34" xfId="0" applyNumberFormat="1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2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top"/>
    </xf>
    <xf numFmtId="0" fontId="1" fillId="0" borderId="34" xfId="0" applyNumberFormat="1" applyFont="1" applyBorder="1" applyAlignment="1">
      <alignment horizontal="left" vertical="top"/>
    </xf>
    <xf numFmtId="0" fontId="1" fillId="0" borderId="17" xfId="0" applyNumberFormat="1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7" fillId="0" borderId="35" xfId="0" applyNumberFormat="1" applyFont="1" applyBorder="1" applyAlignment="1">
      <alignment horizontal="justify" wrapText="1"/>
    </xf>
    <xf numFmtId="0" fontId="1" fillId="0" borderId="34" xfId="0" applyNumberFormat="1" applyFont="1" applyBorder="1" applyAlignment="1">
      <alignment horizontal="left" vertical="center" wrapText="1" indent="2"/>
    </xf>
    <xf numFmtId="0" fontId="1" fillId="0" borderId="17" xfId="0" applyNumberFormat="1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left" vertical="center" wrapText="1" indent="2"/>
    </xf>
    <xf numFmtId="0" fontId="1" fillId="0" borderId="36" xfId="0" applyNumberFormat="1" applyFont="1" applyBorder="1" applyAlignment="1">
      <alignment horizontal="left" vertical="center" wrapText="1" indent="2"/>
    </xf>
    <xf numFmtId="4" fontId="1" fillId="0" borderId="12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4" fontId="1" fillId="0" borderId="27" xfId="0" applyNumberFormat="1" applyFont="1" applyFill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34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2" fillId="0" borderId="0" xfId="0" applyNumberFormat="1" applyFont="1" applyFill="1" applyBorder="1" applyAlignment="1">
      <alignment horizontal="center"/>
    </xf>
    <xf numFmtId="2" fontId="1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877822082E6165510BB284E72F383E6B2C91ECF574A5DF26237F57CCA66C3074FAECBECEBF0J0nAE" TargetMode="External" /><Relationship Id="rId2" Type="http://schemas.openxmlformats.org/officeDocument/2006/relationships/hyperlink" Target="consultantplus://offline/ref=4877822082E6165510BB284E72F383E6B2C91ECF574A5DF26237F57CCA66C3074FAECBECEBF0J0nAE" TargetMode="External" /><Relationship Id="rId3" Type="http://schemas.openxmlformats.org/officeDocument/2006/relationships/hyperlink" Target="consultantplus://offline/ref=4877822082E6165510BB284E72F383E6B2C91ECF574A5DF26237F57CCA66C3074FAECBECEBF0J0nAE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65BD5F73639A8A5DF98ACDEBD942D1D8574B06D67694515CDF90E4BFBk3oDE" TargetMode="External" /><Relationship Id="rId2" Type="http://schemas.openxmlformats.org/officeDocument/2006/relationships/hyperlink" Target="consultantplus://offline/ref=165BD5F73639A8A5DF98ACDEBD942D1D8575B16F65614515CDF90E4BFBk3oDE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workbookViewId="0" topLeftCell="A1">
      <selection activeCell="G4" sqref="G4:O4"/>
    </sheetView>
  </sheetViews>
  <sheetFormatPr defaultColWidth="9.00390625" defaultRowHeight="12.75"/>
  <cols>
    <col min="11" max="11" width="9.125" style="0" customWidth="1"/>
    <col min="13" max="13" width="8.125" style="0" bestFit="1" customWidth="1"/>
    <col min="14" max="14" width="9.125" style="0" customWidth="1"/>
  </cols>
  <sheetData>
    <row r="1" spans="1:11" ht="15">
      <c r="A1" s="50"/>
      <c r="B1" s="50"/>
      <c r="C1" s="50"/>
      <c r="D1" s="50"/>
      <c r="E1" s="50"/>
      <c r="F1" s="109"/>
      <c r="G1" s="109"/>
      <c r="H1" s="109"/>
      <c r="I1" s="109"/>
      <c r="J1" s="51"/>
      <c r="K1" s="52"/>
    </row>
    <row r="2" spans="1:15" ht="15.75" customHeight="1">
      <c r="A2" s="50"/>
      <c r="B2" s="50"/>
      <c r="C2" s="50"/>
      <c r="D2" s="50"/>
      <c r="E2" s="50"/>
      <c r="F2" s="109"/>
      <c r="G2" s="109"/>
      <c r="H2" s="109"/>
      <c r="I2" s="109"/>
      <c r="J2" s="51"/>
      <c r="K2" s="52"/>
      <c r="L2" s="114" t="s">
        <v>261</v>
      </c>
      <c r="M2" s="115"/>
      <c r="N2" s="115"/>
      <c r="O2" s="115"/>
    </row>
    <row r="3" spans="1:11" ht="15">
      <c r="A3" s="50"/>
      <c r="B3" s="50"/>
      <c r="C3" s="50"/>
      <c r="D3" s="50"/>
      <c r="E3" s="50"/>
      <c r="F3" s="109"/>
      <c r="G3" s="109"/>
      <c r="H3" s="109"/>
      <c r="I3" s="109"/>
      <c r="J3" s="51"/>
      <c r="K3" s="52"/>
    </row>
    <row r="4" spans="1:15" ht="24" customHeight="1">
      <c r="A4" s="50"/>
      <c r="B4" s="50"/>
      <c r="C4" s="50"/>
      <c r="D4" s="50"/>
      <c r="E4" s="50"/>
      <c r="F4" s="50"/>
      <c r="G4" s="110" t="s">
        <v>335</v>
      </c>
      <c r="H4" s="111"/>
      <c r="I4" s="111"/>
      <c r="J4" s="111"/>
      <c r="K4" s="111"/>
      <c r="L4" s="111"/>
      <c r="M4" s="111"/>
      <c r="N4" s="111"/>
      <c r="O4" s="111"/>
    </row>
    <row r="5" spans="1:15" ht="15.75" customHeight="1">
      <c r="A5" s="50"/>
      <c r="B5" s="50"/>
      <c r="C5" s="50"/>
      <c r="D5" s="50"/>
      <c r="E5" s="50"/>
      <c r="F5" s="50"/>
      <c r="G5" s="112" t="s">
        <v>248</v>
      </c>
      <c r="H5" s="112"/>
      <c r="I5" s="112"/>
      <c r="J5" s="112"/>
      <c r="K5" s="113"/>
      <c r="L5" s="113"/>
      <c r="M5" s="113"/>
      <c r="N5" s="113"/>
      <c r="O5" s="113"/>
    </row>
    <row r="6" spans="1:11" ht="15">
      <c r="A6" s="50"/>
      <c r="B6" s="50"/>
      <c r="C6" s="50"/>
      <c r="D6" s="50"/>
      <c r="E6" s="50"/>
      <c r="F6" s="50"/>
      <c r="G6" s="109"/>
      <c r="H6" s="109"/>
      <c r="I6" s="109"/>
      <c r="J6" s="51"/>
      <c r="K6" s="52"/>
    </row>
    <row r="7" spans="1:15" ht="21.75" customHeight="1">
      <c r="A7" s="50"/>
      <c r="B7" s="54"/>
      <c r="C7" s="50"/>
      <c r="D7" s="50"/>
      <c r="E7" s="50"/>
      <c r="F7" s="50"/>
      <c r="G7" s="116" t="s">
        <v>329</v>
      </c>
      <c r="H7" s="117"/>
      <c r="I7" s="117"/>
      <c r="J7" s="117"/>
      <c r="K7" s="117"/>
      <c r="L7" s="117"/>
      <c r="M7" s="117"/>
      <c r="N7" s="117"/>
      <c r="O7" s="117"/>
    </row>
    <row r="8" spans="1:15" ht="18" customHeight="1">
      <c r="A8" s="50"/>
      <c r="B8" s="55"/>
      <c r="C8" s="50"/>
      <c r="D8" s="50"/>
      <c r="E8" s="50"/>
      <c r="F8" s="50"/>
      <c r="G8" s="112" t="s">
        <v>249</v>
      </c>
      <c r="H8" s="113"/>
      <c r="I8" s="113"/>
      <c r="J8" s="113"/>
      <c r="K8" s="113"/>
      <c r="L8" s="113"/>
      <c r="M8" s="113"/>
      <c r="N8" s="113"/>
      <c r="O8" s="113"/>
    </row>
    <row r="9" spans="1:11" ht="18">
      <c r="A9" s="50"/>
      <c r="B9" s="56"/>
      <c r="C9" s="50"/>
      <c r="D9" s="50"/>
      <c r="E9" s="50"/>
      <c r="F9" s="50"/>
      <c r="G9" s="105" t="s">
        <v>332</v>
      </c>
      <c r="H9" s="105"/>
      <c r="I9" s="105"/>
      <c r="J9" s="105"/>
      <c r="K9" s="106"/>
    </row>
    <row r="10" spans="1:11" ht="18">
      <c r="A10" s="50"/>
      <c r="B10" s="56"/>
      <c r="C10" s="50"/>
      <c r="D10" s="50"/>
      <c r="E10" s="50"/>
      <c r="F10" s="50"/>
      <c r="G10" s="57"/>
      <c r="H10" s="57"/>
      <c r="I10" s="57"/>
      <c r="J10" s="57"/>
      <c r="K10" s="49"/>
    </row>
    <row r="11" spans="1:11" ht="18">
      <c r="A11" s="50"/>
      <c r="B11" s="56"/>
      <c r="C11" s="50"/>
      <c r="D11" s="50"/>
      <c r="E11" s="50"/>
      <c r="F11" s="50"/>
      <c r="G11" s="57"/>
      <c r="H11" s="57"/>
      <c r="I11" s="57"/>
      <c r="J11" s="57"/>
      <c r="K11" s="49"/>
    </row>
    <row r="12" spans="1:11" ht="18">
      <c r="A12" s="50"/>
      <c r="B12" s="56"/>
      <c r="C12" s="50"/>
      <c r="D12" s="50"/>
      <c r="E12" s="50"/>
      <c r="F12" s="50"/>
      <c r="G12" s="57"/>
      <c r="H12" s="57"/>
      <c r="I12" s="57"/>
      <c r="J12" s="57"/>
      <c r="K12" s="49"/>
    </row>
    <row r="13" spans="1:11" ht="18">
      <c r="A13" s="50"/>
      <c r="B13" s="56"/>
      <c r="C13" s="50"/>
      <c r="D13" s="50"/>
      <c r="E13" s="50"/>
      <c r="F13" s="50"/>
      <c r="G13" s="57"/>
      <c r="H13" s="57"/>
      <c r="I13" s="57"/>
      <c r="J13" s="57"/>
      <c r="K13" s="49"/>
    </row>
    <row r="14" spans="1:11" ht="18">
      <c r="A14" s="50"/>
      <c r="B14" s="56"/>
      <c r="C14" s="50"/>
      <c r="D14" s="50"/>
      <c r="E14" s="50"/>
      <c r="F14" s="50"/>
      <c r="G14" s="57"/>
      <c r="H14" s="57"/>
      <c r="I14" s="57"/>
      <c r="J14" s="57"/>
      <c r="K14" s="49"/>
    </row>
    <row r="15" spans="1:11" ht="18">
      <c r="A15" s="50"/>
      <c r="B15" s="56"/>
      <c r="C15" s="50"/>
      <c r="D15" s="50"/>
      <c r="E15" s="50"/>
      <c r="F15" s="50"/>
      <c r="G15" s="57"/>
      <c r="H15" s="57"/>
      <c r="I15" s="57"/>
      <c r="J15" s="57"/>
      <c r="K15" s="49"/>
    </row>
    <row r="16" spans="1:11" ht="18">
      <c r="A16" s="50"/>
      <c r="B16" s="56"/>
      <c r="C16" s="50"/>
      <c r="D16" s="50"/>
      <c r="E16" s="50"/>
      <c r="F16" s="50"/>
      <c r="G16" s="57"/>
      <c r="H16" s="57"/>
      <c r="I16" s="57"/>
      <c r="J16" s="57"/>
      <c r="K16" s="49"/>
    </row>
    <row r="17" spans="1:11" ht="18">
      <c r="A17" s="50"/>
      <c r="B17" s="56"/>
      <c r="C17" s="50"/>
      <c r="D17" s="50"/>
      <c r="E17" s="50"/>
      <c r="F17" s="50"/>
      <c r="G17" s="107"/>
      <c r="H17" s="107"/>
      <c r="I17" s="107"/>
      <c r="J17" s="58"/>
      <c r="K17" s="52"/>
    </row>
    <row r="18" spans="1:12" ht="24" customHeight="1">
      <c r="A18" s="50"/>
      <c r="B18" s="56"/>
      <c r="C18" s="50"/>
      <c r="D18" s="108" t="s">
        <v>250</v>
      </c>
      <c r="E18" s="108"/>
      <c r="F18" s="108"/>
      <c r="G18" s="108"/>
      <c r="H18" s="108"/>
      <c r="I18" s="108"/>
      <c r="J18" s="108"/>
      <c r="K18" s="108"/>
      <c r="L18" s="108"/>
    </row>
    <row r="19" spans="1:12" ht="21" customHeight="1">
      <c r="A19" s="50"/>
      <c r="B19" s="56"/>
      <c r="C19" s="50"/>
      <c r="D19" s="121" t="s">
        <v>308</v>
      </c>
      <c r="E19" s="122"/>
      <c r="F19" s="122"/>
      <c r="G19" s="122"/>
      <c r="H19" s="122"/>
      <c r="I19" s="122"/>
      <c r="J19" s="122"/>
      <c r="K19" s="122"/>
      <c r="L19" s="115"/>
    </row>
    <row r="20" spans="1:15" ht="13.5">
      <c r="A20" s="50"/>
      <c r="B20" s="56"/>
      <c r="C20" s="50"/>
      <c r="D20" s="50"/>
      <c r="E20" s="50"/>
      <c r="F20" s="50"/>
      <c r="G20" s="50"/>
      <c r="H20" s="50"/>
      <c r="I20" s="50"/>
      <c r="J20" s="50"/>
      <c r="K20" s="52"/>
      <c r="M20" s="60"/>
      <c r="N20" s="123" t="s">
        <v>251</v>
      </c>
      <c r="O20" s="123"/>
    </row>
    <row r="21" spans="1:15" ht="18.75" customHeight="1">
      <c r="A21" s="124"/>
      <c r="B21" s="124"/>
      <c r="C21" s="124"/>
      <c r="D21" s="124"/>
      <c r="E21" s="124"/>
      <c r="F21" s="124"/>
      <c r="G21" s="50"/>
      <c r="H21" s="50"/>
      <c r="I21" s="125"/>
      <c r="J21" s="125"/>
      <c r="K21" s="126"/>
      <c r="L21" s="127" t="s">
        <v>252</v>
      </c>
      <c r="M21" s="128"/>
      <c r="N21" s="129"/>
      <c r="O21" s="130"/>
    </row>
    <row r="22" spans="1:15" ht="15">
      <c r="A22" s="50"/>
      <c r="B22" s="56"/>
      <c r="C22" s="50"/>
      <c r="D22" s="50"/>
      <c r="E22" s="50"/>
      <c r="F22" s="50"/>
      <c r="G22" s="50"/>
      <c r="H22" s="50"/>
      <c r="I22" s="50"/>
      <c r="J22" s="50"/>
      <c r="K22" s="62"/>
      <c r="L22" s="63"/>
      <c r="M22" s="61" t="s">
        <v>253</v>
      </c>
      <c r="N22" s="131">
        <v>43829</v>
      </c>
      <c r="O22" s="132"/>
    </row>
    <row r="23" spans="1:15" ht="15">
      <c r="A23" s="133"/>
      <c r="B23" s="133"/>
      <c r="C23" s="133"/>
      <c r="D23" s="133"/>
      <c r="E23" s="133"/>
      <c r="F23" s="133"/>
      <c r="G23" s="50"/>
      <c r="H23" s="50"/>
      <c r="I23" s="50"/>
      <c r="J23" s="50"/>
      <c r="K23" s="52"/>
      <c r="L23" s="64"/>
      <c r="M23" s="65"/>
      <c r="N23" s="129"/>
      <c r="O23" s="130"/>
    </row>
    <row r="24" spans="1:15" ht="15.75" customHeight="1">
      <c r="A24" s="137" t="s">
        <v>254</v>
      </c>
      <c r="B24" s="137"/>
      <c r="C24" s="137"/>
      <c r="D24" s="137"/>
      <c r="E24" s="66"/>
      <c r="F24" s="137" t="s">
        <v>267</v>
      </c>
      <c r="G24" s="137"/>
      <c r="H24" s="137"/>
      <c r="I24" s="137"/>
      <c r="J24" s="115"/>
      <c r="K24" s="52"/>
      <c r="L24" s="67"/>
      <c r="M24" s="68"/>
      <c r="N24" s="129"/>
      <c r="O24" s="130"/>
    </row>
    <row r="25" spans="1:15" ht="57" customHeight="1">
      <c r="A25" s="115"/>
      <c r="B25" s="115"/>
      <c r="C25" s="115"/>
      <c r="D25" s="115"/>
      <c r="E25" s="59"/>
      <c r="F25" s="138"/>
      <c r="G25" s="138"/>
      <c r="H25" s="138"/>
      <c r="I25" s="138"/>
      <c r="J25" s="115"/>
      <c r="L25" s="67"/>
      <c r="M25" s="61" t="s">
        <v>255</v>
      </c>
      <c r="N25" s="129">
        <v>13449227</v>
      </c>
      <c r="O25" s="130"/>
    </row>
    <row r="26" spans="1:15" ht="15">
      <c r="A26" s="135" t="s">
        <v>268</v>
      </c>
      <c r="B26" s="136"/>
      <c r="C26" s="136"/>
      <c r="D26" s="136"/>
      <c r="E26" s="136"/>
      <c r="F26" s="136"/>
      <c r="G26" s="136"/>
      <c r="H26" s="136"/>
      <c r="I26" s="136"/>
      <c r="J26" s="70"/>
      <c r="K26" s="71"/>
      <c r="L26" s="64"/>
      <c r="M26" s="65"/>
      <c r="N26" s="119"/>
      <c r="O26" s="120"/>
    </row>
    <row r="27" spans="1:15" ht="15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1"/>
      <c r="L27" s="64"/>
      <c r="M27" s="65"/>
      <c r="N27" s="72"/>
      <c r="O27" s="73"/>
    </row>
    <row r="28" spans="1:15" ht="15.75" customHeight="1">
      <c r="A28" s="118" t="s">
        <v>256</v>
      </c>
      <c r="B28" s="118"/>
      <c r="C28" s="118"/>
      <c r="D28" s="118"/>
      <c r="E28" s="118"/>
      <c r="F28" s="118"/>
      <c r="G28" s="74"/>
      <c r="H28" s="74"/>
      <c r="I28" s="74"/>
      <c r="J28" s="74"/>
      <c r="K28" s="52"/>
      <c r="L28" s="53"/>
      <c r="M28" s="65"/>
      <c r="N28" s="119"/>
      <c r="O28" s="120"/>
    </row>
    <row r="29" spans="1:15" ht="15">
      <c r="A29" s="75"/>
      <c r="B29" s="75"/>
      <c r="C29" s="75"/>
      <c r="D29" s="75"/>
      <c r="E29" s="75"/>
      <c r="F29" s="75"/>
      <c r="G29" s="74"/>
      <c r="H29" s="74"/>
      <c r="I29" s="74"/>
      <c r="J29" s="74"/>
      <c r="K29" s="52"/>
      <c r="L29" s="53"/>
      <c r="M29" s="65"/>
      <c r="N29" s="72"/>
      <c r="O29" s="73"/>
    </row>
    <row r="30" spans="1:15" ht="15.75" customHeight="1">
      <c r="A30" s="134" t="s">
        <v>257</v>
      </c>
      <c r="B30" s="134"/>
      <c r="C30" s="134"/>
      <c r="D30" s="134"/>
      <c r="E30" s="77"/>
      <c r="F30" s="139" t="s">
        <v>258</v>
      </c>
      <c r="G30" s="139"/>
      <c r="H30" s="139"/>
      <c r="I30" s="139"/>
      <c r="J30" s="140"/>
      <c r="K30" s="52"/>
      <c r="L30" s="53"/>
      <c r="M30" s="78"/>
      <c r="N30" s="129"/>
      <c r="O30" s="130"/>
    </row>
    <row r="31" spans="1:15" ht="42" customHeight="1">
      <c r="A31" s="134"/>
      <c r="B31" s="134"/>
      <c r="C31" s="134"/>
      <c r="D31" s="134"/>
      <c r="E31" s="77"/>
      <c r="F31" s="139"/>
      <c r="G31" s="139"/>
      <c r="H31" s="139"/>
      <c r="I31" s="139"/>
      <c r="J31" s="140"/>
      <c r="K31" s="52"/>
      <c r="L31" s="79"/>
      <c r="M31" s="80"/>
      <c r="N31" s="129"/>
      <c r="O31" s="130"/>
    </row>
    <row r="32" spans="1:15" ht="18">
      <c r="A32" s="140"/>
      <c r="B32" s="140"/>
      <c r="C32" s="140"/>
      <c r="D32" s="140"/>
      <c r="E32" s="81"/>
      <c r="F32" s="76"/>
      <c r="G32" s="76"/>
      <c r="H32" s="76"/>
      <c r="I32" s="76"/>
      <c r="J32" s="76"/>
      <c r="K32" s="52"/>
      <c r="L32" s="53"/>
      <c r="M32" s="82" t="s">
        <v>259</v>
      </c>
      <c r="N32" s="129">
        <v>383</v>
      </c>
      <c r="O32" s="130"/>
    </row>
    <row r="33" spans="1:15" ht="18">
      <c r="A33" s="76"/>
      <c r="B33" s="76"/>
      <c r="C33" s="76"/>
      <c r="D33" s="76"/>
      <c r="E33" s="81"/>
      <c r="F33" s="76"/>
      <c r="G33" s="76"/>
      <c r="H33" s="76"/>
      <c r="I33" s="76"/>
      <c r="J33" s="76"/>
      <c r="K33" s="52"/>
      <c r="L33" s="53"/>
      <c r="M33" s="82"/>
      <c r="N33" s="82"/>
      <c r="O33" s="82"/>
    </row>
    <row r="34" spans="1:15" ht="15.75" customHeight="1">
      <c r="A34" s="134" t="s">
        <v>260</v>
      </c>
      <c r="B34" s="134"/>
      <c r="C34" s="134"/>
      <c r="D34" s="134"/>
      <c r="E34" s="83"/>
      <c r="F34" s="134" t="s">
        <v>269</v>
      </c>
      <c r="G34" s="134"/>
      <c r="H34" s="134"/>
      <c r="I34" s="134"/>
      <c r="J34" s="115"/>
      <c r="K34" s="84"/>
      <c r="L34" s="85"/>
      <c r="M34" s="86"/>
      <c r="N34" s="86"/>
      <c r="O34" s="86"/>
    </row>
    <row r="35" spans="1:10" ht="12">
      <c r="A35" s="115"/>
      <c r="B35" s="115"/>
      <c r="C35" s="115"/>
      <c r="D35" s="115"/>
      <c r="F35" s="115"/>
      <c r="G35" s="115"/>
      <c r="H35" s="115"/>
      <c r="I35" s="115"/>
      <c r="J35" s="115"/>
    </row>
    <row r="36" spans="1:10" ht="12">
      <c r="A36" s="115"/>
      <c r="B36" s="115"/>
      <c r="C36" s="115"/>
      <c r="D36" s="115"/>
      <c r="F36" s="115"/>
      <c r="G36" s="115"/>
      <c r="H36" s="115"/>
      <c r="I36" s="115"/>
      <c r="J36" s="115"/>
    </row>
    <row r="37" spans="1:10" ht="12">
      <c r="A37" s="115"/>
      <c r="B37" s="115"/>
      <c r="C37" s="115"/>
      <c r="D37" s="115"/>
      <c r="F37" s="115"/>
      <c r="G37" s="115"/>
      <c r="H37" s="115"/>
      <c r="I37" s="115"/>
      <c r="J37" s="115"/>
    </row>
  </sheetData>
  <sheetProtection/>
  <mergeCells count="36">
    <mergeCell ref="A34:D37"/>
    <mergeCell ref="F34:J37"/>
    <mergeCell ref="N25:O25"/>
    <mergeCell ref="A26:I26"/>
    <mergeCell ref="N26:O26"/>
    <mergeCell ref="N32:O32"/>
    <mergeCell ref="A24:D25"/>
    <mergeCell ref="F24:J25"/>
    <mergeCell ref="F30:J31"/>
    <mergeCell ref="A30:D32"/>
    <mergeCell ref="N30:O30"/>
    <mergeCell ref="N31:O31"/>
    <mergeCell ref="N22:O22"/>
    <mergeCell ref="A23:F23"/>
    <mergeCell ref="N23:O23"/>
    <mergeCell ref="N24:O24"/>
    <mergeCell ref="G7:O7"/>
    <mergeCell ref="G8:O8"/>
    <mergeCell ref="A28:F28"/>
    <mergeCell ref="N28:O28"/>
    <mergeCell ref="D19:L19"/>
    <mergeCell ref="N20:O20"/>
    <mergeCell ref="A21:F21"/>
    <mergeCell ref="I21:K21"/>
    <mergeCell ref="L21:M21"/>
    <mergeCell ref="N21:O21"/>
    <mergeCell ref="G9:K9"/>
    <mergeCell ref="G17:I17"/>
    <mergeCell ref="D18:L18"/>
    <mergeCell ref="F1:I1"/>
    <mergeCell ref="F2:I2"/>
    <mergeCell ref="F3:I3"/>
    <mergeCell ref="G4:O4"/>
    <mergeCell ref="G5:O5"/>
    <mergeCell ref="L2:O2"/>
    <mergeCell ref="G6:I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view="pageBreakPreview" zoomScaleSheetLayoutView="100" zoomScalePageLayoutView="0" workbookViewId="0" topLeftCell="A7">
      <selection activeCell="C26" sqref="C26"/>
    </sheetView>
  </sheetViews>
  <sheetFormatPr defaultColWidth="9.00390625" defaultRowHeight="12.75"/>
  <cols>
    <col min="2" max="2" width="12.00390625" style="0" customWidth="1"/>
    <col min="3" max="3" width="84.75390625" style="0" customWidth="1"/>
    <col min="4" max="4" width="22.875" style="0" customWidth="1"/>
  </cols>
  <sheetData>
    <row r="2" spans="2:4" ht="24" customHeight="1">
      <c r="B2" s="141" t="s">
        <v>159</v>
      </c>
      <c r="C2" s="141"/>
      <c r="D2" s="141"/>
    </row>
    <row r="3" ht="12.75" customHeight="1"/>
    <row r="4" spans="2:3" ht="24.75" customHeight="1">
      <c r="B4" s="142" t="s">
        <v>160</v>
      </c>
      <c r="C4" s="142"/>
    </row>
    <row r="5" spans="2:4" ht="12">
      <c r="B5" s="142" t="s">
        <v>277</v>
      </c>
      <c r="C5" s="142"/>
      <c r="D5" s="142"/>
    </row>
    <row r="6" spans="2:4" ht="12">
      <c r="B6" s="142"/>
      <c r="C6" s="142"/>
      <c r="D6" s="142"/>
    </row>
    <row r="7" spans="2:4" ht="12">
      <c r="B7" s="142"/>
      <c r="C7" s="142"/>
      <c r="D7" s="142"/>
    </row>
    <row r="8" spans="2:4" ht="12">
      <c r="B8" s="142"/>
      <c r="C8" s="142"/>
      <c r="D8" s="142"/>
    </row>
    <row r="9" spans="2:4" ht="12">
      <c r="B9" s="142"/>
      <c r="C9" s="142"/>
      <c r="D9" s="142"/>
    </row>
    <row r="10" spans="2:4" ht="12">
      <c r="B10" s="142"/>
      <c r="C10" s="142"/>
      <c r="D10" s="142"/>
    </row>
    <row r="11" spans="2:4" ht="88.5" customHeight="1">
      <c r="B11" s="142"/>
      <c r="C11" s="142"/>
      <c r="D11" s="142"/>
    </row>
    <row r="13" spans="2:4" ht="98.25" customHeight="1">
      <c r="B13" s="142" t="s">
        <v>278</v>
      </c>
      <c r="C13" s="142"/>
      <c r="D13" s="142"/>
    </row>
    <row r="15" spans="2:4" ht="24.75" customHeight="1">
      <c r="B15" s="143" t="s">
        <v>273</v>
      </c>
      <c r="C15" s="143"/>
      <c r="D15" s="143"/>
    </row>
    <row r="18" spans="5:6" ht="12">
      <c r="E18" s="115"/>
      <c r="F18" s="115"/>
    </row>
    <row r="20" spans="2:13" ht="19.5">
      <c r="B20" s="152" t="s">
        <v>328</v>
      </c>
      <c r="C20" s="153"/>
      <c r="D20" s="153"/>
      <c r="E20" s="14"/>
      <c r="F20" s="14"/>
      <c r="G20" s="14"/>
      <c r="H20" s="14"/>
      <c r="I20" s="14"/>
      <c r="J20" s="14"/>
      <c r="K20" s="14"/>
      <c r="L20" s="14"/>
      <c r="M20" s="14"/>
    </row>
    <row r="21" spans="3:11" ht="12.75">
      <c r="C21" s="154" t="s">
        <v>177</v>
      </c>
      <c r="D21" s="155"/>
      <c r="I21" s="122"/>
      <c r="J21" s="122"/>
      <c r="K21" s="122"/>
    </row>
    <row r="22" ht="15">
      <c r="B22" s="12"/>
    </row>
    <row r="23" spans="4:5" ht="15">
      <c r="D23" s="125" t="s">
        <v>190</v>
      </c>
      <c r="E23" s="125"/>
    </row>
    <row r="25" spans="2:4" ht="25.5" customHeight="1">
      <c r="B25" s="15" t="s">
        <v>79</v>
      </c>
      <c r="C25" s="15" t="s">
        <v>48</v>
      </c>
      <c r="D25" s="15" t="s">
        <v>80</v>
      </c>
    </row>
    <row r="26" spans="2:4" ht="18">
      <c r="B26" s="15">
        <v>1</v>
      </c>
      <c r="C26" s="15">
        <v>2</v>
      </c>
      <c r="D26" s="15">
        <v>3</v>
      </c>
    </row>
    <row r="27" spans="2:4" ht="18">
      <c r="B27" s="16"/>
      <c r="C27" s="35" t="s">
        <v>81</v>
      </c>
      <c r="D27" s="91">
        <v>5222.7</v>
      </c>
    </row>
    <row r="28" spans="2:4" ht="18">
      <c r="B28" s="144"/>
      <c r="C28" s="18" t="s">
        <v>82</v>
      </c>
      <c r="D28" s="147">
        <v>1332</v>
      </c>
    </row>
    <row r="29" spans="2:4" ht="12">
      <c r="B29" s="145"/>
      <c r="C29" s="150" t="s">
        <v>83</v>
      </c>
      <c r="D29" s="148"/>
    </row>
    <row r="30" spans="2:4" ht="12">
      <c r="B30" s="146"/>
      <c r="C30" s="151"/>
      <c r="D30" s="149"/>
    </row>
    <row r="31" spans="2:4" ht="18">
      <c r="B31" s="144"/>
      <c r="C31" s="18" t="s">
        <v>2</v>
      </c>
      <c r="D31" s="147">
        <v>0</v>
      </c>
    </row>
    <row r="32" spans="2:4" ht="12">
      <c r="B32" s="145"/>
      <c r="C32" s="150" t="s">
        <v>84</v>
      </c>
      <c r="D32" s="148"/>
    </row>
    <row r="33" spans="2:4" ht="12">
      <c r="B33" s="146"/>
      <c r="C33" s="146"/>
      <c r="D33" s="149"/>
    </row>
    <row r="34" spans="2:4" ht="18">
      <c r="B34" s="16"/>
      <c r="C34" s="19" t="s">
        <v>85</v>
      </c>
      <c r="D34" s="87">
        <v>1307</v>
      </c>
    </row>
    <row r="35" spans="2:4" ht="18">
      <c r="B35" s="144"/>
      <c r="C35" s="18" t="s">
        <v>2</v>
      </c>
      <c r="D35" s="147">
        <v>0</v>
      </c>
    </row>
    <row r="36" spans="2:4" ht="12">
      <c r="B36" s="145"/>
      <c r="C36" s="150" t="s">
        <v>84</v>
      </c>
      <c r="D36" s="148"/>
    </row>
    <row r="37" spans="2:4" ht="12">
      <c r="B37" s="146"/>
      <c r="C37" s="146"/>
      <c r="D37" s="149"/>
    </row>
    <row r="38" spans="2:4" ht="18">
      <c r="B38" s="16"/>
      <c r="C38" s="35" t="s">
        <v>86</v>
      </c>
      <c r="D38" s="87">
        <v>35</v>
      </c>
    </row>
    <row r="39" spans="2:4" ht="18">
      <c r="B39" s="144"/>
      <c r="C39" s="18" t="s">
        <v>82</v>
      </c>
      <c r="D39" s="147"/>
    </row>
    <row r="40" spans="2:4" ht="12">
      <c r="B40" s="145"/>
      <c r="C40" s="150" t="s">
        <v>87</v>
      </c>
      <c r="D40" s="148"/>
    </row>
    <row r="41" spans="2:4" ht="12">
      <c r="B41" s="146"/>
      <c r="C41" s="146"/>
      <c r="D41" s="149"/>
    </row>
    <row r="42" spans="2:4" ht="18">
      <c r="B42" s="144"/>
      <c r="C42" s="18" t="s">
        <v>2</v>
      </c>
      <c r="D42" s="147"/>
    </row>
    <row r="43" spans="2:4" ht="17.25">
      <c r="B43" s="145"/>
      <c r="C43" s="20"/>
      <c r="D43" s="148"/>
    </row>
    <row r="44" spans="2:4" ht="18">
      <c r="B44" s="146"/>
      <c r="C44" s="21" t="s">
        <v>88</v>
      </c>
      <c r="D44" s="149"/>
    </row>
    <row r="45" spans="2:4" ht="18">
      <c r="B45" s="16"/>
      <c r="C45" s="16"/>
      <c r="D45" s="87"/>
    </row>
    <row r="46" spans="2:4" ht="36">
      <c r="B46" s="16"/>
      <c r="C46" s="19" t="s">
        <v>89</v>
      </c>
      <c r="D46" s="87"/>
    </row>
    <row r="47" spans="2:4" ht="18">
      <c r="B47" s="16"/>
      <c r="C47" s="19" t="s">
        <v>90</v>
      </c>
      <c r="D47" s="87"/>
    </row>
    <row r="48" spans="2:4" ht="18">
      <c r="B48" s="16"/>
      <c r="C48" s="19" t="s">
        <v>91</v>
      </c>
      <c r="D48" s="87"/>
    </row>
    <row r="49" spans="2:4" ht="18">
      <c r="B49" s="16"/>
      <c r="C49" s="19" t="s">
        <v>92</v>
      </c>
      <c r="D49" s="87">
        <v>35</v>
      </c>
    </row>
    <row r="50" spans="2:4" ht="18">
      <c r="B50" s="16"/>
      <c r="C50" s="17" t="s">
        <v>93</v>
      </c>
      <c r="D50" s="87">
        <v>39</v>
      </c>
    </row>
    <row r="51" spans="2:4" ht="18">
      <c r="B51" s="144"/>
      <c r="C51" s="18" t="s">
        <v>82</v>
      </c>
      <c r="D51" s="147"/>
    </row>
    <row r="52" spans="2:4" ht="12">
      <c r="B52" s="145"/>
      <c r="C52" s="150" t="s">
        <v>94</v>
      </c>
      <c r="D52" s="148"/>
    </row>
    <row r="53" spans="2:4" ht="12">
      <c r="B53" s="146"/>
      <c r="C53" s="146"/>
      <c r="D53" s="149"/>
    </row>
    <row r="54" spans="2:4" ht="18">
      <c r="B54" s="16"/>
      <c r="C54" s="19" t="s">
        <v>95</v>
      </c>
      <c r="D54" s="87">
        <v>39</v>
      </c>
    </row>
    <row r="55" spans="2:4" ht="18">
      <c r="B55" s="144"/>
      <c r="C55" s="18" t="s">
        <v>2</v>
      </c>
      <c r="D55" s="147">
        <v>0</v>
      </c>
    </row>
    <row r="56" spans="2:4" ht="12">
      <c r="B56" s="145"/>
      <c r="C56" s="150" t="s">
        <v>96</v>
      </c>
      <c r="D56" s="148"/>
    </row>
    <row r="57" spans="2:4" ht="12">
      <c r="B57" s="146"/>
      <c r="C57" s="146"/>
      <c r="D57" s="149"/>
    </row>
  </sheetData>
  <sheetProtection/>
  <mergeCells count="30">
    <mergeCell ref="I21:K21"/>
    <mergeCell ref="C21:D21"/>
    <mergeCell ref="D42:D44"/>
    <mergeCell ref="B35:B37"/>
    <mergeCell ref="D35:D37"/>
    <mergeCell ref="C40:C41"/>
    <mergeCell ref="B39:B41"/>
    <mergeCell ref="B31:B33"/>
    <mergeCell ref="B42:B44"/>
    <mergeCell ref="D39:D41"/>
    <mergeCell ref="E18:F18"/>
    <mergeCell ref="C36:C37"/>
    <mergeCell ref="D31:D33"/>
    <mergeCell ref="C32:C33"/>
    <mergeCell ref="C56:C57"/>
    <mergeCell ref="B55:B57"/>
    <mergeCell ref="D55:D57"/>
    <mergeCell ref="B51:B53"/>
    <mergeCell ref="D51:D53"/>
    <mergeCell ref="C52:C53"/>
    <mergeCell ref="B2:D2"/>
    <mergeCell ref="B4:C4"/>
    <mergeCell ref="B5:D11"/>
    <mergeCell ref="B13:D13"/>
    <mergeCell ref="B15:D15"/>
    <mergeCell ref="B28:B30"/>
    <mergeCell ref="D28:D30"/>
    <mergeCell ref="D23:E23"/>
    <mergeCell ref="C29:C30"/>
    <mergeCell ref="B20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4"/>
  <sheetViews>
    <sheetView view="pageBreakPreview" zoomScale="75" zoomScaleNormal="70" zoomScaleSheetLayoutView="75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36" sqref="E36"/>
    </sheetView>
  </sheetViews>
  <sheetFormatPr defaultColWidth="8.875" defaultRowHeight="12.75"/>
  <cols>
    <col min="1" max="1" width="44.00390625" style="0" customWidth="1"/>
    <col min="2" max="2" width="9.75390625" style="0" customWidth="1"/>
    <col min="3" max="3" width="32.50390625" style="0" customWidth="1"/>
    <col min="4" max="4" width="17.875" style="0" customWidth="1"/>
    <col min="5" max="5" width="19.75390625" style="0" customWidth="1"/>
    <col min="6" max="6" width="26.875" style="0" customWidth="1"/>
    <col min="7" max="7" width="20.00390625" style="0" customWidth="1"/>
    <col min="8" max="8" width="17.875" style="0" customWidth="1"/>
    <col min="9" max="9" width="18.75390625" style="0" customWidth="1"/>
    <col min="10" max="10" width="17.25390625" style="0" customWidth="1"/>
    <col min="11" max="11" width="20.75390625" style="0" customWidth="1"/>
    <col min="12" max="16384" width="8.875" style="22" customWidth="1"/>
  </cols>
  <sheetData>
    <row r="1" spans="10:11" ht="33.75" customHeight="1">
      <c r="J1" s="33" t="s">
        <v>158</v>
      </c>
      <c r="K1" s="34"/>
    </row>
    <row r="2" spans="1:11" ht="20.25" customHeight="1">
      <c r="A2" s="178" t="s">
        <v>97</v>
      </c>
      <c r="B2" s="178"/>
      <c r="C2" s="178"/>
      <c r="D2" s="178"/>
      <c r="E2" s="178"/>
      <c r="F2" s="178"/>
      <c r="G2" s="178"/>
      <c r="H2" s="178"/>
      <c r="I2" s="178"/>
      <c r="J2" s="178"/>
      <c r="K2" s="24"/>
    </row>
    <row r="3" spans="1:11" ht="20.25" customHeight="1">
      <c r="A3" s="177" t="s">
        <v>333</v>
      </c>
      <c r="B3" s="177"/>
      <c r="C3" s="177"/>
      <c r="D3" s="177"/>
      <c r="E3" s="177"/>
      <c r="F3" s="177"/>
      <c r="G3" s="177"/>
      <c r="H3" s="177"/>
      <c r="I3" s="177"/>
      <c r="J3" s="177"/>
      <c r="K3" s="41"/>
    </row>
    <row r="6" spans="1:10" ht="18.75">
      <c r="A6" s="156" t="s">
        <v>48</v>
      </c>
      <c r="B6" s="156" t="s">
        <v>98</v>
      </c>
      <c r="C6" s="156" t="s">
        <v>99</v>
      </c>
      <c r="D6" s="161" t="s">
        <v>100</v>
      </c>
      <c r="E6" s="162"/>
      <c r="F6" s="162"/>
      <c r="G6" s="162"/>
      <c r="H6" s="162"/>
      <c r="I6" s="162"/>
      <c r="J6" s="162"/>
    </row>
    <row r="7" spans="1:10" ht="26.25" customHeight="1">
      <c r="A7" s="163"/>
      <c r="B7" s="163"/>
      <c r="C7" s="163"/>
      <c r="D7" s="156" t="s">
        <v>3</v>
      </c>
      <c r="E7" s="161" t="s">
        <v>2</v>
      </c>
      <c r="F7" s="162"/>
      <c r="G7" s="162"/>
      <c r="H7" s="162"/>
      <c r="I7" s="162"/>
      <c r="J7" s="162"/>
    </row>
    <row r="8" spans="1:10" ht="131.25" customHeight="1">
      <c r="A8" s="163"/>
      <c r="B8" s="163"/>
      <c r="C8" s="163"/>
      <c r="D8" s="163"/>
      <c r="E8" s="156" t="s">
        <v>164</v>
      </c>
      <c r="F8" s="180" t="s">
        <v>101</v>
      </c>
      <c r="G8" s="156" t="s">
        <v>102</v>
      </c>
      <c r="H8" s="156" t="s">
        <v>103</v>
      </c>
      <c r="I8" s="161" t="s">
        <v>104</v>
      </c>
      <c r="J8" s="179"/>
    </row>
    <row r="9" spans="1:10" ht="37.5">
      <c r="A9" s="157"/>
      <c r="B9" s="157"/>
      <c r="C9" s="157"/>
      <c r="D9" s="157"/>
      <c r="E9" s="157"/>
      <c r="F9" s="181"/>
      <c r="G9" s="157"/>
      <c r="H9" s="157"/>
      <c r="I9" s="23" t="s">
        <v>3</v>
      </c>
      <c r="J9" s="23" t="s">
        <v>105</v>
      </c>
    </row>
    <row r="10" spans="1:10" ht="18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</row>
    <row r="11" spans="1:10" ht="37.5">
      <c r="A11" s="38" t="s">
        <v>106</v>
      </c>
      <c r="B11" s="23">
        <v>100</v>
      </c>
      <c r="C11" s="23" t="s">
        <v>107</v>
      </c>
      <c r="D11" s="92">
        <f>E11+F11+G11+I11</f>
        <v>22527610.700000003</v>
      </c>
      <c r="E11" s="92">
        <f>E24+E100</f>
        <v>18094444.01</v>
      </c>
      <c r="F11" s="92">
        <f>F20</f>
        <v>4427166.66</v>
      </c>
      <c r="G11" s="92">
        <f>G20</f>
        <v>0</v>
      </c>
      <c r="H11" s="92">
        <f>H16</f>
        <v>0</v>
      </c>
      <c r="I11" s="92">
        <f>I16+I100</f>
        <v>6000.03</v>
      </c>
      <c r="J11" s="23">
        <f>J16</f>
        <v>0</v>
      </c>
    </row>
    <row r="12" spans="1:10" ht="18.75">
      <c r="A12" s="27" t="s">
        <v>2</v>
      </c>
      <c r="B12" s="156">
        <v>110</v>
      </c>
      <c r="C12" s="182"/>
      <c r="D12" s="158"/>
      <c r="E12" s="158" t="s">
        <v>107</v>
      </c>
      <c r="F12" s="158" t="s">
        <v>107</v>
      </c>
      <c r="G12" s="158" t="s">
        <v>107</v>
      </c>
      <c r="H12" s="158" t="s">
        <v>107</v>
      </c>
      <c r="I12" s="158"/>
      <c r="J12" s="156" t="s">
        <v>107</v>
      </c>
    </row>
    <row r="13" spans="1:10" ht="12.75">
      <c r="A13" s="164" t="s">
        <v>108</v>
      </c>
      <c r="B13" s="163"/>
      <c r="C13" s="183"/>
      <c r="D13" s="159"/>
      <c r="E13" s="159"/>
      <c r="F13" s="159"/>
      <c r="G13" s="159"/>
      <c r="H13" s="159"/>
      <c r="I13" s="159"/>
      <c r="J13" s="163"/>
    </row>
    <row r="14" spans="1:10" ht="12.75">
      <c r="A14" s="165"/>
      <c r="B14" s="157"/>
      <c r="C14" s="184"/>
      <c r="D14" s="160"/>
      <c r="E14" s="160"/>
      <c r="F14" s="160"/>
      <c r="G14" s="160"/>
      <c r="H14" s="160"/>
      <c r="I14" s="160"/>
      <c r="J14" s="157"/>
    </row>
    <row r="15" spans="1:10" ht="18.75">
      <c r="A15" s="39"/>
      <c r="B15" s="48"/>
      <c r="C15" s="46"/>
      <c r="D15" s="92"/>
      <c r="E15" s="92"/>
      <c r="F15" s="92"/>
      <c r="G15" s="92"/>
      <c r="H15" s="92"/>
      <c r="I15" s="92"/>
      <c r="J15" s="23"/>
    </row>
    <row r="16" spans="1:10" ht="18.75">
      <c r="A16" s="25" t="s">
        <v>109</v>
      </c>
      <c r="B16" s="23">
        <v>120</v>
      </c>
      <c r="C16" s="46" t="s">
        <v>178</v>
      </c>
      <c r="D16" s="92">
        <f>E16+H16+I16</f>
        <v>18089793.75</v>
      </c>
      <c r="E16" s="92">
        <f>E24</f>
        <v>18083793.75</v>
      </c>
      <c r="F16" s="92" t="s">
        <v>107</v>
      </c>
      <c r="G16" s="92" t="s">
        <v>107</v>
      </c>
      <c r="H16" s="92">
        <v>0</v>
      </c>
      <c r="I16" s="92">
        <f>I24</f>
        <v>6000</v>
      </c>
      <c r="J16" s="23">
        <v>0</v>
      </c>
    </row>
    <row r="17" spans="1:10" ht="18.75">
      <c r="A17" s="39"/>
      <c r="B17" s="48"/>
      <c r="C17" s="46"/>
      <c r="D17" s="92"/>
      <c r="E17" s="92"/>
      <c r="F17" s="92"/>
      <c r="G17" s="92"/>
      <c r="H17" s="92"/>
      <c r="I17" s="92"/>
      <c r="J17" s="23"/>
    </row>
    <row r="18" spans="1:10" ht="37.5">
      <c r="A18" s="25" t="s">
        <v>110</v>
      </c>
      <c r="B18" s="23">
        <v>130</v>
      </c>
      <c r="C18" s="46"/>
      <c r="D18" s="92"/>
      <c r="E18" s="92" t="s">
        <v>107</v>
      </c>
      <c r="F18" s="92" t="s">
        <v>107</v>
      </c>
      <c r="G18" s="92" t="s">
        <v>107</v>
      </c>
      <c r="H18" s="92" t="s">
        <v>107</v>
      </c>
      <c r="I18" s="92"/>
      <c r="J18" s="23" t="s">
        <v>107</v>
      </c>
    </row>
    <row r="19" spans="1:10" ht="93.75">
      <c r="A19" s="25" t="s">
        <v>111</v>
      </c>
      <c r="B19" s="23">
        <v>140</v>
      </c>
      <c r="C19" s="46"/>
      <c r="D19" s="92"/>
      <c r="E19" s="92" t="s">
        <v>107</v>
      </c>
      <c r="F19" s="92" t="s">
        <v>107</v>
      </c>
      <c r="G19" s="92" t="s">
        <v>107</v>
      </c>
      <c r="H19" s="92" t="s">
        <v>107</v>
      </c>
      <c r="I19" s="92"/>
      <c r="J19" s="23" t="s">
        <v>107</v>
      </c>
    </row>
    <row r="20" spans="1:10" ht="37.5">
      <c r="A20" s="25" t="s">
        <v>112</v>
      </c>
      <c r="B20" s="23">
        <v>150</v>
      </c>
      <c r="C20" s="46" t="s">
        <v>179</v>
      </c>
      <c r="D20" s="92">
        <f>F20+G20</f>
        <v>4427166.66</v>
      </c>
      <c r="E20" s="92" t="s">
        <v>107</v>
      </c>
      <c r="F20" s="92">
        <f>F24</f>
        <v>4427166.66</v>
      </c>
      <c r="G20" s="92"/>
      <c r="H20" s="92" t="s">
        <v>107</v>
      </c>
      <c r="I20" s="92" t="s">
        <v>107</v>
      </c>
      <c r="J20" s="23" t="s">
        <v>107</v>
      </c>
    </row>
    <row r="21" spans="1:10" ht="18.75">
      <c r="A21" s="25" t="s">
        <v>113</v>
      </c>
      <c r="B21" s="23">
        <v>160</v>
      </c>
      <c r="C21" s="46"/>
      <c r="D21" s="92"/>
      <c r="E21" s="92" t="s">
        <v>107</v>
      </c>
      <c r="F21" s="92" t="s">
        <v>107</v>
      </c>
      <c r="G21" s="92" t="s">
        <v>107</v>
      </c>
      <c r="H21" s="92" t="s">
        <v>107</v>
      </c>
      <c r="I21" s="92"/>
      <c r="J21" s="23"/>
    </row>
    <row r="22" spans="1:10" ht="18.75">
      <c r="A22" s="25" t="s">
        <v>114</v>
      </c>
      <c r="B22" s="23">
        <v>180</v>
      </c>
      <c r="C22" s="46" t="s">
        <v>107</v>
      </c>
      <c r="D22" s="92"/>
      <c r="E22" s="92" t="s">
        <v>107</v>
      </c>
      <c r="F22" s="92" t="s">
        <v>107</v>
      </c>
      <c r="G22" s="92" t="s">
        <v>107</v>
      </c>
      <c r="H22" s="92" t="s">
        <v>107</v>
      </c>
      <c r="I22" s="92"/>
      <c r="J22" s="23" t="s">
        <v>107</v>
      </c>
    </row>
    <row r="23" spans="1:10" ht="18.75">
      <c r="A23" s="39"/>
      <c r="B23" s="48"/>
      <c r="C23" s="23"/>
      <c r="D23" s="92"/>
      <c r="E23" s="92"/>
      <c r="F23" s="92"/>
      <c r="G23" s="92"/>
      <c r="H23" s="92"/>
      <c r="I23" s="92"/>
      <c r="J23" s="23"/>
    </row>
    <row r="24" spans="1:10" ht="18.75">
      <c r="A24" s="38" t="s">
        <v>115</v>
      </c>
      <c r="B24" s="23">
        <v>200</v>
      </c>
      <c r="C24" s="23" t="s">
        <v>107</v>
      </c>
      <c r="D24" s="92">
        <f aca="true" t="shared" si="0" ref="D24:J24">D25+D48+SUM(D50:D54)+D62+D63</f>
        <v>22516960.410000004</v>
      </c>
      <c r="E24" s="92">
        <f t="shared" si="0"/>
        <v>18083793.75</v>
      </c>
      <c r="F24" s="92">
        <f t="shared" si="0"/>
        <v>4427166.66</v>
      </c>
      <c r="G24" s="92">
        <f t="shared" si="0"/>
        <v>0</v>
      </c>
      <c r="H24" s="92">
        <f t="shared" si="0"/>
        <v>0</v>
      </c>
      <c r="I24" s="92">
        <f t="shared" si="0"/>
        <v>6000</v>
      </c>
      <c r="J24" s="23">
        <f t="shared" si="0"/>
        <v>0</v>
      </c>
    </row>
    <row r="25" spans="1:10" ht="37.5">
      <c r="A25" s="25" t="s">
        <v>116</v>
      </c>
      <c r="B25" s="23">
        <v>210</v>
      </c>
      <c r="C25" s="23" t="s">
        <v>181</v>
      </c>
      <c r="D25" s="92">
        <f aca="true" t="shared" si="1" ref="D25:J25">D26+SUM(D43:D47)</f>
        <v>17408945.900000002</v>
      </c>
      <c r="E25" s="92">
        <f t="shared" si="1"/>
        <v>16075232.71</v>
      </c>
      <c r="F25" s="92">
        <f t="shared" si="1"/>
        <v>1333713.19</v>
      </c>
      <c r="G25" s="92">
        <f t="shared" si="1"/>
        <v>0</v>
      </c>
      <c r="H25" s="92">
        <f t="shared" si="1"/>
        <v>0</v>
      </c>
      <c r="I25" s="92">
        <f t="shared" si="1"/>
        <v>0</v>
      </c>
      <c r="J25" s="23">
        <f t="shared" si="1"/>
        <v>0</v>
      </c>
    </row>
    <row r="26" spans="1:10" ht="18.75">
      <c r="A26" s="27" t="s">
        <v>82</v>
      </c>
      <c r="B26" s="156">
        <v>211</v>
      </c>
      <c r="C26" s="156" t="s">
        <v>181</v>
      </c>
      <c r="D26" s="158">
        <f aca="true" t="shared" si="2" ref="D26:J26">SUM(D29:D42)</f>
        <v>16980963.3</v>
      </c>
      <c r="E26" s="158">
        <f>SUM(E29:E42)</f>
        <v>16014783.610000001</v>
      </c>
      <c r="F26" s="158">
        <f t="shared" si="2"/>
        <v>966179.69</v>
      </c>
      <c r="G26" s="158">
        <f t="shared" si="2"/>
        <v>0</v>
      </c>
      <c r="H26" s="158">
        <f t="shared" si="2"/>
        <v>0</v>
      </c>
      <c r="I26" s="158">
        <f t="shared" si="2"/>
        <v>0</v>
      </c>
      <c r="J26" s="156">
        <f t="shared" si="2"/>
        <v>0</v>
      </c>
    </row>
    <row r="27" spans="1:10" ht="12.75" customHeight="1">
      <c r="A27" s="172" t="s">
        <v>180</v>
      </c>
      <c r="B27" s="163"/>
      <c r="C27" s="163"/>
      <c r="D27" s="159"/>
      <c r="E27" s="159"/>
      <c r="F27" s="159"/>
      <c r="G27" s="159"/>
      <c r="H27" s="159"/>
      <c r="I27" s="159"/>
      <c r="J27" s="163"/>
    </row>
    <row r="28" spans="1:10" ht="27" customHeight="1">
      <c r="A28" s="169"/>
      <c r="B28" s="163"/>
      <c r="C28" s="157"/>
      <c r="D28" s="160"/>
      <c r="E28" s="160"/>
      <c r="F28" s="160"/>
      <c r="G28" s="160"/>
      <c r="H28" s="160"/>
      <c r="I28" s="160"/>
      <c r="J28" s="157"/>
    </row>
    <row r="29" spans="1:10" ht="37.5">
      <c r="A29" s="166" t="s">
        <v>165</v>
      </c>
      <c r="B29" s="168"/>
      <c r="C29" s="97" t="s">
        <v>182</v>
      </c>
      <c r="D29" s="99">
        <f aca="true" t="shared" si="3" ref="D29:D42">SUM(E29:I29)</f>
        <v>7872175.67</v>
      </c>
      <c r="E29" s="100">
        <f>7653147.12+73325.88-207735.78+98638.28+106850.95-17738.83+13624.29+152063.76</f>
        <v>7872175.67</v>
      </c>
      <c r="F29" s="100"/>
      <c r="G29" s="99"/>
      <c r="H29" s="99"/>
      <c r="I29" s="99"/>
      <c r="J29" s="36"/>
    </row>
    <row r="30" spans="1:10" ht="37.5">
      <c r="A30" s="167"/>
      <c r="B30" s="168"/>
      <c r="C30" s="97" t="s">
        <v>213</v>
      </c>
      <c r="D30" s="99">
        <f t="shared" si="3"/>
        <v>2896376.0600000005</v>
      </c>
      <c r="E30" s="100">
        <f>2913592.18+35435.27-49952.8-11634.3+8935.71</f>
        <v>2896376.0600000005</v>
      </c>
      <c r="F30" s="100"/>
      <c r="G30" s="99"/>
      <c r="H30" s="99"/>
      <c r="I30" s="99"/>
      <c r="J30" s="36"/>
    </row>
    <row r="31" spans="1:10" ht="37.5">
      <c r="A31" s="167"/>
      <c r="B31" s="168"/>
      <c r="C31" s="97" t="s">
        <v>326</v>
      </c>
      <c r="D31" s="99">
        <f t="shared" si="3"/>
        <v>24133.21</v>
      </c>
      <c r="E31" s="100">
        <v>24133.21</v>
      </c>
      <c r="F31" s="100"/>
      <c r="G31" s="99"/>
      <c r="H31" s="99"/>
      <c r="I31" s="99"/>
      <c r="J31" s="36"/>
    </row>
    <row r="32" spans="1:10" ht="37.5">
      <c r="A32" s="167"/>
      <c r="B32" s="168"/>
      <c r="C32" s="97" t="s">
        <v>214</v>
      </c>
      <c r="D32" s="99">
        <f t="shared" si="3"/>
        <v>1171588.7000000002</v>
      </c>
      <c r="E32" s="100">
        <f>1034666.64+25269.52+26191.28+20561.34+10807.08+14763.56+38563.75-7269.52+5583.34+2451.71</f>
        <v>1171588.7000000002</v>
      </c>
      <c r="F32" s="100"/>
      <c r="G32" s="99"/>
      <c r="H32" s="99"/>
      <c r="I32" s="99"/>
      <c r="J32" s="36"/>
    </row>
    <row r="33" spans="1:10" ht="37.5">
      <c r="A33" s="167"/>
      <c r="B33" s="168"/>
      <c r="C33" s="97" t="s">
        <v>330</v>
      </c>
      <c r="D33" s="99">
        <f t="shared" si="3"/>
        <v>31954.44</v>
      </c>
      <c r="E33" s="100"/>
      <c r="F33" s="100">
        <v>31954.44</v>
      </c>
      <c r="G33" s="99"/>
      <c r="H33" s="99"/>
      <c r="I33" s="99"/>
      <c r="J33" s="36"/>
    </row>
    <row r="34" spans="1:10" ht="37.5">
      <c r="A34" s="167"/>
      <c r="B34" s="168"/>
      <c r="C34" s="97" t="s">
        <v>289</v>
      </c>
      <c r="D34" s="99">
        <f>SUM(E34:I34)</f>
        <v>709940.5</v>
      </c>
      <c r="E34" s="100"/>
      <c r="F34" s="100">
        <f>171477.54+591.21+285625.48+195852.53-81037.78-769.76+138201.28</f>
        <v>709940.5</v>
      </c>
      <c r="G34" s="99"/>
      <c r="H34" s="99"/>
      <c r="I34" s="99"/>
      <c r="J34" s="36"/>
    </row>
    <row r="35" spans="1:10" ht="37.5">
      <c r="A35" s="167"/>
      <c r="B35" s="168"/>
      <c r="C35" s="97" t="s">
        <v>215</v>
      </c>
      <c r="D35" s="99">
        <f t="shared" si="3"/>
        <v>350170.00000000006</v>
      </c>
      <c r="E35" s="100">
        <f>333641.03+15093.84+139687.74-124593.9-15093.84+1435.13</f>
        <v>350170.00000000006</v>
      </c>
      <c r="F35" s="100"/>
      <c r="G35" s="99"/>
      <c r="H35" s="99"/>
      <c r="I35" s="99"/>
      <c r="J35" s="36"/>
    </row>
    <row r="36" spans="1:10" ht="37.5">
      <c r="A36" s="176" t="s">
        <v>166</v>
      </c>
      <c r="B36" s="163"/>
      <c r="C36" s="97" t="s">
        <v>183</v>
      </c>
      <c r="D36" s="99">
        <f t="shared" si="3"/>
        <v>2360663.35</v>
      </c>
      <c r="E36" s="100">
        <f>2311250.43+22144.42-62736.21+22744.34+32268.99+4114.54+30876.84</f>
        <v>2360663.35</v>
      </c>
      <c r="F36" s="100"/>
      <c r="G36" s="99"/>
      <c r="H36" s="99"/>
      <c r="I36" s="99"/>
      <c r="J36" s="36"/>
    </row>
    <row r="37" spans="1:10" ht="37.5">
      <c r="A37" s="172"/>
      <c r="B37" s="163"/>
      <c r="C37" s="97" t="s">
        <v>290</v>
      </c>
      <c r="D37" s="99">
        <f t="shared" si="3"/>
        <v>214634.51</v>
      </c>
      <c r="E37" s="100"/>
      <c r="F37" s="100">
        <f>51786.21+178.55+86258.9+59147.47-24473.41+41736.79</f>
        <v>214634.51</v>
      </c>
      <c r="G37" s="99"/>
      <c r="H37" s="99"/>
      <c r="I37" s="99"/>
      <c r="J37" s="36"/>
    </row>
    <row r="38" spans="1:10" ht="37.5">
      <c r="A38" s="172"/>
      <c r="B38" s="163"/>
      <c r="C38" s="97" t="s">
        <v>331</v>
      </c>
      <c r="D38" s="99">
        <f t="shared" si="3"/>
        <v>9650.24</v>
      </c>
      <c r="E38" s="100"/>
      <c r="F38" s="100">
        <v>9650.24</v>
      </c>
      <c r="G38" s="99"/>
      <c r="H38" s="99"/>
      <c r="I38" s="99"/>
      <c r="J38" s="36"/>
    </row>
    <row r="39" spans="1:10" ht="37.5">
      <c r="A39" s="172"/>
      <c r="B39" s="163"/>
      <c r="C39" s="97" t="s">
        <v>327</v>
      </c>
      <c r="D39" s="99">
        <f t="shared" si="3"/>
        <v>7288.22</v>
      </c>
      <c r="E39" s="100">
        <v>7288.22</v>
      </c>
      <c r="F39" s="100"/>
      <c r="G39" s="99"/>
      <c r="H39" s="99"/>
      <c r="I39" s="99"/>
      <c r="J39" s="36"/>
    </row>
    <row r="40" spans="1:10" ht="37.5">
      <c r="A40" s="172"/>
      <c r="B40" s="163"/>
      <c r="C40" s="97" t="s">
        <v>216</v>
      </c>
      <c r="D40" s="99">
        <f t="shared" si="3"/>
        <v>873557.6799999999</v>
      </c>
      <c r="E40" s="100">
        <f>879904.84+10701.45-19747.2+2698.59</f>
        <v>873557.6799999999</v>
      </c>
      <c r="F40" s="100"/>
      <c r="G40" s="99"/>
      <c r="H40" s="99"/>
      <c r="I40" s="99"/>
      <c r="J40" s="36"/>
    </row>
    <row r="41" spans="1:10" ht="37.5">
      <c r="A41" s="172"/>
      <c r="B41" s="163"/>
      <c r="C41" s="97" t="s">
        <v>217</v>
      </c>
      <c r="D41" s="99">
        <f t="shared" si="3"/>
        <v>353079.38000000006</v>
      </c>
      <c r="E41" s="100">
        <f>312469.31+7631.4+7909.77+6209.53+3263.73+2263.21+11646.25+1686.18</f>
        <v>353079.38000000006</v>
      </c>
      <c r="F41" s="100"/>
      <c r="G41" s="99"/>
      <c r="H41" s="99"/>
      <c r="I41" s="99"/>
      <c r="J41" s="36"/>
    </row>
    <row r="42" spans="1:10" ht="37.5">
      <c r="A42" s="172"/>
      <c r="B42" s="163"/>
      <c r="C42" s="97" t="s">
        <v>218</v>
      </c>
      <c r="D42" s="99">
        <f t="shared" si="3"/>
        <v>105751.34</v>
      </c>
      <c r="E42" s="100">
        <f>100759.58+4558.34+42185.7-37627.36-4558.34+433.42</f>
        <v>105751.34</v>
      </c>
      <c r="F42" s="100"/>
      <c r="G42" s="99"/>
      <c r="H42" s="99"/>
      <c r="I42" s="99"/>
      <c r="J42" s="36"/>
    </row>
    <row r="43" spans="1:10" ht="37.5">
      <c r="A43" s="171" t="s">
        <v>167</v>
      </c>
      <c r="B43" s="156">
        <v>212</v>
      </c>
      <c r="C43" s="98" t="s">
        <v>219</v>
      </c>
      <c r="D43" s="99">
        <f aca="true" t="shared" si="4" ref="D43:D48">SUM(E43:I43)</f>
        <v>386148.6</v>
      </c>
      <c r="E43" s="101">
        <f>2860+11550+37040.5+350+8691+2100-2142.4</f>
        <v>60449.1</v>
      </c>
      <c r="F43" s="101">
        <f>358700-9948.8-23051.7</f>
        <v>325699.5</v>
      </c>
      <c r="G43" s="92"/>
      <c r="H43" s="92"/>
      <c r="I43" s="92"/>
      <c r="J43" s="23"/>
    </row>
    <row r="44" spans="1:10" ht="37.5">
      <c r="A44" s="172"/>
      <c r="B44" s="163"/>
      <c r="C44" s="98" t="s">
        <v>262</v>
      </c>
      <c r="D44" s="99">
        <f t="shared" si="4"/>
        <v>41834</v>
      </c>
      <c r="E44" s="101"/>
      <c r="F44" s="101">
        <f>15000+26834</f>
        <v>41834</v>
      </c>
      <c r="G44" s="92"/>
      <c r="H44" s="92"/>
      <c r="I44" s="92"/>
      <c r="J44" s="23"/>
    </row>
    <row r="45" spans="1:10" ht="37.5">
      <c r="A45" s="172"/>
      <c r="B45" s="163"/>
      <c r="C45" s="98" t="s">
        <v>279</v>
      </c>
      <c r="D45" s="99">
        <f>SUM(E45:I45)</f>
        <v>0</v>
      </c>
      <c r="E45" s="92"/>
      <c r="F45" s="92"/>
      <c r="G45" s="92"/>
      <c r="H45" s="92"/>
      <c r="I45" s="92"/>
      <c r="J45" s="23"/>
    </row>
    <row r="46" spans="1:10" ht="18.75">
      <c r="A46" s="172"/>
      <c r="B46" s="163"/>
      <c r="C46" s="46"/>
      <c r="D46" s="99">
        <f t="shared" si="4"/>
        <v>0</v>
      </c>
      <c r="E46" s="92"/>
      <c r="F46" s="92"/>
      <c r="G46" s="92"/>
      <c r="H46" s="92"/>
      <c r="I46" s="92"/>
      <c r="J46" s="23"/>
    </row>
    <row r="47" spans="1:10" ht="18.75">
      <c r="A47" s="173"/>
      <c r="B47" s="157"/>
      <c r="C47" s="46"/>
      <c r="D47" s="99">
        <f t="shared" si="4"/>
        <v>0</v>
      </c>
      <c r="E47" s="92"/>
      <c r="F47" s="92"/>
      <c r="G47" s="92"/>
      <c r="H47" s="92"/>
      <c r="I47" s="92"/>
      <c r="J47" s="23"/>
    </row>
    <row r="48" spans="1:10" ht="39.75" customHeight="1">
      <c r="A48" s="25" t="s">
        <v>117</v>
      </c>
      <c r="B48" s="23">
        <v>220</v>
      </c>
      <c r="C48" s="46" t="s">
        <v>184</v>
      </c>
      <c r="D48" s="99">
        <f t="shared" si="4"/>
        <v>0</v>
      </c>
      <c r="E48" s="92"/>
      <c r="F48" s="92"/>
      <c r="G48" s="92"/>
      <c r="H48" s="92"/>
      <c r="I48" s="92"/>
      <c r="J48" s="23"/>
    </row>
    <row r="49" spans="1:10" ht="18.75">
      <c r="A49" s="29"/>
      <c r="B49" s="48"/>
      <c r="C49" s="46"/>
      <c r="D49" s="99">
        <f aca="true" t="shared" si="5" ref="D49:D54">SUM(E49:I49)</f>
        <v>0</v>
      </c>
      <c r="E49" s="92"/>
      <c r="F49" s="92"/>
      <c r="G49" s="92"/>
      <c r="H49" s="92"/>
      <c r="I49" s="92"/>
      <c r="J49" s="23"/>
    </row>
    <row r="50" spans="1:10" ht="37.5">
      <c r="A50" s="170" t="s">
        <v>118</v>
      </c>
      <c r="B50" s="156">
        <v>230</v>
      </c>
      <c r="C50" s="98" t="s">
        <v>292</v>
      </c>
      <c r="D50" s="99">
        <f t="shared" si="5"/>
        <v>0</v>
      </c>
      <c r="E50" s="92"/>
      <c r="F50" s="92"/>
      <c r="G50" s="92"/>
      <c r="H50" s="92"/>
      <c r="I50" s="92"/>
      <c r="J50" s="23"/>
    </row>
    <row r="51" spans="1:10" ht="37.5">
      <c r="A51" s="169"/>
      <c r="B51" s="163"/>
      <c r="C51" s="47" t="s">
        <v>299</v>
      </c>
      <c r="D51" s="99">
        <f>E51</f>
        <v>0</v>
      </c>
      <c r="E51" s="101"/>
      <c r="F51" s="92"/>
      <c r="G51" s="92"/>
      <c r="H51" s="92"/>
      <c r="I51" s="92"/>
      <c r="J51" s="23"/>
    </row>
    <row r="52" spans="1:10" ht="18.75">
      <c r="A52" s="169"/>
      <c r="B52" s="163"/>
      <c r="C52" s="46"/>
      <c r="D52" s="99">
        <f t="shared" si="5"/>
        <v>0</v>
      </c>
      <c r="E52" s="92"/>
      <c r="F52" s="92"/>
      <c r="G52" s="92"/>
      <c r="H52" s="92"/>
      <c r="I52" s="92"/>
      <c r="J52" s="23"/>
    </row>
    <row r="53" spans="1:10" ht="18.75">
      <c r="A53" s="169"/>
      <c r="B53" s="163"/>
      <c r="C53" s="46"/>
      <c r="D53" s="99">
        <f t="shared" si="5"/>
        <v>0</v>
      </c>
      <c r="E53" s="92"/>
      <c r="F53" s="92"/>
      <c r="G53" s="92"/>
      <c r="H53" s="92"/>
      <c r="I53" s="92"/>
      <c r="J53" s="23"/>
    </row>
    <row r="54" spans="1:10" ht="18.75">
      <c r="A54" s="165"/>
      <c r="B54" s="157"/>
      <c r="C54" s="46"/>
      <c r="D54" s="99">
        <f t="shared" si="5"/>
        <v>0</v>
      </c>
      <c r="E54" s="92"/>
      <c r="F54" s="92"/>
      <c r="G54" s="92"/>
      <c r="H54" s="92"/>
      <c r="I54" s="92"/>
      <c r="J54" s="23"/>
    </row>
    <row r="55" spans="1:10" ht="18" customHeight="1">
      <c r="A55" s="29" t="s">
        <v>82</v>
      </c>
      <c r="B55" s="48"/>
      <c r="C55" s="46"/>
      <c r="D55" s="92"/>
      <c r="E55" s="92"/>
      <c r="F55" s="92"/>
      <c r="G55" s="92"/>
      <c r="H55" s="92"/>
      <c r="I55" s="92"/>
      <c r="J55" s="23"/>
    </row>
    <row r="56" spans="1:10" ht="12.75">
      <c r="A56" s="185" t="s">
        <v>119</v>
      </c>
      <c r="B56" s="156">
        <v>240</v>
      </c>
      <c r="C56" s="182"/>
      <c r="D56" s="158"/>
      <c r="E56" s="158"/>
      <c r="F56" s="158"/>
      <c r="G56" s="158"/>
      <c r="H56" s="158"/>
      <c r="I56" s="158"/>
      <c r="J56" s="156"/>
    </row>
    <row r="57" spans="1:10" ht="12.75">
      <c r="A57" s="169"/>
      <c r="B57" s="163"/>
      <c r="C57" s="183"/>
      <c r="D57" s="159"/>
      <c r="E57" s="159"/>
      <c r="F57" s="159"/>
      <c r="G57" s="159"/>
      <c r="H57" s="159"/>
      <c r="I57" s="159"/>
      <c r="J57" s="163"/>
    </row>
    <row r="58" spans="1:10" ht="12.75">
      <c r="A58" s="164" t="s">
        <v>120</v>
      </c>
      <c r="B58" s="163"/>
      <c r="C58" s="183"/>
      <c r="D58" s="159"/>
      <c r="E58" s="159"/>
      <c r="F58" s="159"/>
      <c r="G58" s="159"/>
      <c r="H58" s="159"/>
      <c r="I58" s="159"/>
      <c r="J58" s="163"/>
    </row>
    <row r="59" spans="1:10" ht="12.75">
      <c r="A59" s="169"/>
      <c r="B59" s="163"/>
      <c r="C59" s="183"/>
      <c r="D59" s="159"/>
      <c r="E59" s="159"/>
      <c r="F59" s="159"/>
      <c r="G59" s="159"/>
      <c r="H59" s="159"/>
      <c r="I59" s="159"/>
      <c r="J59" s="163"/>
    </row>
    <row r="60" spans="1:10" ht="18.75">
      <c r="A60" s="28" t="s">
        <v>121</v>
      </c>
      <c r="B60" s="157"/>
      <c r="C60" s="184"/>
      <c r="D60" s="160"/>
      <c r="E60" s="160"/>
      <c r="F60" s="160"/>
      <c r="G60" s="160"/>
      <c r="H60" s="160"/>
      <c r="I60" s="160"/>
      <c r="J60" s="157"/>
    </row>
    <row r="61" spans="1:10" ht="18.75">
      <c r="A61" s="39"/>
      <c r="B61" s="48"/>
      <c r="C61" s="46"/>
      <c r="D61" s="92"/>
      <c r="E61" s="92"/>
      <c r="F61" s="92"/>
      <c r="G61" s="92"/>
      <c r="H61" s="92"/>
      <c r="I61" s="92"/>
      <c r="J61" s="23"/>
    </row>
    <row r="62" spans="1:10" ht="37.5">
      <c r="A62" s="25" t="s">
        <v>122</v>
      </c>
      <c r="B62" s="23">
        <v>250</v>
      </c>
      <c r="C62" s="46"/>
      <c r="D62" s="99">
        <f>SUM(E62:I62)</f>
        <v>0</v>
      </c>
      <c r="E62" s="92"/>
      <c r="F62" s="92"/>
      <c r="G62" s="92"/>
      <c r="H62" s="92"/>
      <c r="I62" s="92"/>
      <c r="J62" s="23"/>
    </row>
    <row r="63" spans="1:10" ht="37.5">
      <c r="A63" s="25" t="s">
        <v>123</v>
      </c>
      <c r="B63" s="156">
        <v>260</v>
      </c>
      <c r="C63" s="23" t="s">
        <v>107</v>
      </c>
      <c r="D63" s="92">
        <f aca="true" t="shared" si="6" ref="D63:J63">SUM(D64:D91)</f>
        <v>5108014.510000001</v>
      </c>
      <c r="E63" s="92">
        <f t="shared" si="6"/>
        <v>2008561.0400000003</v>
      </c>
      <c r="F63" s="92">
        <f t="shared" si="6"/>
        <v>3093453.4699999997</v>
      </c>
      <c r="G63" s="92">
        <f t="shared" si="6"/>
        <v>0</v>
      </c>
      <c r="H63" s="92">
        <f t="shared" si="6"/>
        <v>0</v>
      </c>
      <c r="I63" s="92">
        <f t="shared" si="6"/>
        <v>6000</v>
      </c>
      <c r="J63" s="23">
        <f t="shared" si="6"/>
        <v>0</v>
      </c>
    </row>
    <row r="64" spans="1:10" ht="37.5">
      <c r="A64" s="171" t="s">
        <v>168</v>
      </c>
      <c r="B64" s="163"/>
      <c r="C64" s="98" t="s">
        <v>220</v>
      </c>
      <c r="D64" s="99">
        <f>SUM(E64:I64)</f>
        <v>23810</v>
      </c>
      <c r="E64" s="92">
        <f>26040-2230</f>
        <v>23810</v>
      </c>
      <c r="F64" s="92"/>
      <c r="G64" s="92"/>
      <c r="H64" s="92"/>
      <c r="I64" s="92"/>
      <c r="J64" s="23"/>
    </row>
    <row r="65" spans="1:10" ht="37.5">
      <c r="A65" s="172"/>
      <c r="B65" s="163"/>
      <c r="C65" s="98" t="s">
        <v>221</v>
      </c>
      <c r="D65" s="99">
        <f aca="true" t="shared" si="7" ref="D65:D90">SUM(E65:I65)</f>
        <v>191265.06</v>
      </c>
      <c r="E65" s="101">
        <f>293318.4-518.4-101534.94</f>
        <v>191265.06</v>
      </c>
      <c r="F65" s="101"/>
      <c r="G65" s="101"/>
      <c r="H65" s="101"/>
      <c r="I65" s="101"/>
      <c r="J65" s="23"/>
    </row>
    <row r="66" spans="1:10" ht="37.5">
      <c r="A66" s="173"/>
      <c r="B66" s="163"/>
      <c r="C66" s="98" t="s">
        <v>222</v>
      </c>
      <c r="D66" s="99">
        <f t="shared" si="7"/>
        <v>134258.48</v>
      </c>
      <c r="E66" s="101">
        <f>113020+21238.48</f>
        <v>134258.48</v>
      </c>
      <c r="F66" s="101"/>
      <c r="G66" s="101"/>
      <c r="H66" s="101"/>
      <c r="I66" s="101"/>
      <c r="J66" s="23"/>
    </row>
    <row r="67" spans="1:10" ht="18.75">
      <c r="A67" s="171" t="s">
        <v>169</v>
      </c>
      <c r="B67" s="163"/>
      <c r="C67" s="98"/>
      <c r="D67" s="99">
        <f t="shared" si="7"/>
        <v>0</v>
      </c>
      <c r="E67" s="101"/>
      <c r="F67" s="101"/>
      <c r="G67" s="101"/>
      <c r="H67" s="101"/>
      <c r="I67" s="101"/>
      <c r="J67" s="23"/>
    </row>
    <row r="68" spans="1:10" ht="18.75">
      <c r="A68" s="173"/>
      <c r="B68" s="163"/>
      <c r="C68" s="98"/>
      <c r="D68" s="99">
        <f t="shared" si="7"/>
        <v>0</v>
      </c>
      <c r="E68" s="101"/>
      <c r="F68" s="101"/>
      <c r="G68" s="101"/>
      <c r="H68" s="101"/>
      <c r="I68" s="101"/>
      <c r="J68" s="23"/>
    </row>
    <row r="69" spans="1:10" ht="37.5">
      <c r="A69" s="25" t="s">
        <v>170</v>
      </c>
      <c r="B69" s="163"/>
      <c r="C69" s="98" t="s">
        <v>222</v>
      </c>
      <c r="D69" s="99">
        <f t="shared" si="7"/>
        <v>431142.59</v>
      </c>
      <c r="E69" s="101">
        <f>430960.59+182</f>
        <v>431142.59</v>
      </c>
      <c r="F69" s="101"/>
      <c r="G69" s="101"/>
      <c r="H69" s="101"/>
      <c r="I69" s="101"/>
      <c r="J69" s="23"/>
    </row>
    <row r="70" spans="1:10" ht="37.5">
      <c r="A70" s="25" t="s">
        <v>171</v>
      </c>
      <c r="B70" s="163"/>
      <c r="C70" s="88"/>
      <c r="D70" s="99">
        <f t="shared" si="7"/>
        <v>0</v>
      </c>
      <c r="E70" s="101"/>
      <c r="F70" s="101"/>
      <c r="G70" s="101"/>
      <c r="H70" s="101"/>
      <c r="I70" s="101"/>
      <c r="J70" s="23"/>
    </row>
    <row r="71" spans="1:10" ht="37.5">
      <c r="A71" s="171" t="s">
        <v>172</v>
      </c>
      <c r="B71" s="163"/>
      <c r="C71" s="98" t="s">
        <v>220</v>
      </c>
      <c r="D71" s="99">
        <f>E71</f>
        <v>7000</v>
      </c>
      <c r="E71" s="101">
        <f>15000-8000</f>
        <v>7000</v>
      </c>
      <c r="F71" s="101"/>
      <c r="G71" s="101"/>
      <c r="H71" s="101"/>
      <c r="I71" s="101"/>
      <c r="J71" s="23"/>
    </row>
    <row r="72" spans="1:10" ht="18.75" customHeight="1">
      <c r="A72" s="174"/>
      <c r="B72" s="163"/>
      <c r="C72" s="88" t="s">
        <v>222</v>
      </c>
      <c r="D72" s="99">
        <f t="shared" si="7"/>
        <v>18558.21</v>
      </c>
      <c r="E72" s="101">
        <f>25157.64+100000-100000-6599.43</f>
        <v>18558.21</v>
      </c>
      <c r="F72" s="101"/>
      <c r="G72" s="101"/>
      <c r="H72" s="101"/>
      <c r="I72" s="101"/>
      <c r="J72" s="23"/>
    </row>
    <row r="73" spans="1:10" ht="37.5">
      <c r="A73" s="175"/>
      <c r="B73" s="163"/>
      <c r="C73" s="98" t="s">
        <v>283</v>
      </c>
      <c r="D73" s="99">
        <f t="shared" si="7"/>
        <v>0</v>
      </c>
      <c r="E73" s="101"/>
      <c r="F73" s="101"/>
      <c r="G73" s="101"/>
      <c r="H73" s="101"/>
      <c r="I73" s="101"/>
      <c r="J73" s="23"/>
    </row>
    <row r="74" spans="1:10" ht="37.5">
      <c r="A74" s="171" t="s">
        <v>173</v>
      </c>
      <c r="B74" s="163"/>
      <c r="C74" s="98" t="s">
        <v>293</v>
      </c>
      <c r="D74" s="99">
        <f t="shared" si="7"/>
        <v>0</v>
      </c>
      <c r="E74" s="101"/>
      <c r="F74" s="101"/>
      <c r="G74" s="101"/>
      <c r="H74" s="101"/>
      <c r="I74" s="101"/>
      <c r="J74" s="23"/>
    </row>
    <row r="75" spans="1:10" ht="37.5">
      <c r="A75" s="172"/>
      <c r="B75" s="163"/>
      <c r="C75" s="98" t="s">
        <v>222</v>
      </c>
      <c r="D75" s="99">
        <f>SUM(E75:I75)</f>
        <v>57554.67000000001</v>
      </c>
      <c r="E75" s="101">
        <f>93302.48+4548.96-21238.48-1274.29-17784</f>
        <v>57554.67000000001</v>
      </c>
      <c r="F75" s="101"/>
      <c r="G75" s="101"/>
      <c r="H75" s="101"/>
      <c r="I75" s="101"/>
      <c r="J75" s="23"/>
    </row>
    <row r="76" spans="1:10" ht="37.5">
      <c r="A76" s="172"/>
      <c r="B76" s="163"/>
      <c r="C76" s="98" t="s">
        <v>221</v>
      </c>
      <c r="D76" s="99">
        <f>SUM(E76:I76)</f>
        <v>54240.979999999996</v>
      </c>
      <c r="E76" s="101">
        <f>47500+6740.98</f>
        <v>54240.979999999996</v>
      </c>
      <c r="F76" s="101"/>
      <c r="G76" s="101"/>
      <c r="H76" s="101"/>
      <c r="I76" s="101"/>
      <c r="J76" s="23"/>
    </row>
    <row r="77" spans="1:10" ht="37.5">
      <c r="A77" s="173"/>
      <c r="B77" s="163"/>
      <c r="C77" s="98" t="s">
        <v>220</v>
      </c>
      <c r="D77" s="99">
        <f>SUM(E77:I77)</f>
        <v>8396</v>
      </c>
      <c r="E77" s="101">
        <f>10000-1604</f>
        <v>8396</v>
      </c>
      <c r="F77" s="101"/>
      <c r="G77" s="101"/>
      <c r="H77" s="101"/>
      <c r="I77" s="101"/>
      <c r="J77" s="23"/>
    </row>
    <row r="78" spans="1:10" ht="37.5">
      <c r="A78" s="171" t="s">
        <v>174</v>
      </c>
      <c r="B78" s="163"/>
      <c r="C78" s="98" t="s">
        <v>221</v>
      </c>
      <c r="D78" s="99">
        <f t="shared" si="7"/>
        <v>0</v>
      </c>
      <c r="E78" s="101"/>
      <c r="F78" s="101"/>
      <c r="G78" s="101"/>
      <c r="H78" s="101"/>
      <c r="I78" s="101"/>
      <c r="J78" s="23"/>
    </row>
    <row r="79" spans="1:10" ht="18.75">
      <c r="A79" s="173"/>
      <c r="B79" s="163"/>
      <c r="C79" s="23"/>
      <c r="D79" s="99">
        <f t="shared" si="7"/>
        <v>0</v>
      </c>
      <c r="E79" s="101"/>
      <c r="F79" s="101"/>
      <c r="G79" s="101"/>
      <c r="H79" s="101"/>
      <c r="I79" s="101"/>
      <c r="J79" s="23"/>
    </row>
    <row r="80" spans="1:10" ht="37.5">
      <c r="A80" s="171" t="s">
        <v>175</v>
      </c>
      <c r="B80" s="163"/>
      <c r="C80" s="98" t="s">
        <v>293</v>
      </c>
      <c r="D80" s="99">
        <f t="shared" si="7"/>
        <v>6000</v>
      </c>
      <c r="E80" s="101"/>
      <c r="F80" s="101"/>
      <c r="G80" s="101"/>
      <c r="H80" s="101"/>
      <c r="I80" s="101">
        <v>6000</v>
      </c>
      <c r="J80" s="23"/>
    </row>
    <row r="81" spans="1:10" ht="37.5">
      <c r="A81" s="172"/>
      <c r="B81" s="163"/>
      <c r="C81" s="88" t="s">
        <v>221</v>
      </c>
      <c r="D81" s="99">
        <f t="shared" si="7"/>
        <v>327344.87</v>
      </c>
      <c r="E81" s="101">
        <f>231250.3+35851.51-48590.5-350-6740.98-842.2-7819.9+101534.94+23051.7</f>
        <v>327344.87</v>
      </c>
      <c r="F81" s="101"/>
      <c r="G81" s="101"/>
      <c r="H81" s="101"/>
      <c r="I81" s="101"/>
      <c r="J81" s="23"/>
    </row>
    <row r="82" spans="1:10" ht="37.5">
      <c r="A82" s="172"/>
      <c r="B82" s="163"/>
      <c r="C82" s="98" t="s">
        <v>222</v>
      </c>
      <c r="D82" s="99">
        <f t="shared" si="7"/>
        <v>45396.1</v>
      </c>
      <c r="E82" s="101">
        <v>45396.1</v>
      </c>
      <c r="F82" s="101"/>
      <c r="G82" s="101"/>
      <c r="H82" s="101"/>
      <c r="I82" s="101"/>
      <c r="J82" s="23"/>
    </row>
    <row r="83" spans="1:10" ht="37.5">
      <c r="A83" s="172"/>
      <c r="B83" s="163"/>
      <c r="C83" s="98" t="s">
        <v>320</v>
      </c>
      <c r="D83" s="99">
        <f t="shared" si="7"/>
        <v>200246</v>
      </c>
      <c r="E83" s="101"/>
      <c r="F83" s="101">
        <f>200200+46</f>
        <v>200246</v>
      </c>
      <c r="G83" s="101"/>
      <c r="H83" s="101"/>
      <c r="I83" s="101"/>
      <c r="J83" s="23"/>
    </row>
    <row r="84" spans="1:10" ht="37.5">
      <c r="A84" s="172"/>
      <c r="B84" s="163"/>
      <c r="C84" s="98" t="s">
        <v>319</v>
      </c>
      <c r="D84" s="99">
        <f t="shared" si="7"/>
        <v>2000300</v>
      </c>
      <c r="E84" s="101"/>
      <c r="F84" s="101">
        <v>2000300</v>
      </c>
      <c r="G84" s="101"/>
      <c r="H84" s="101"/>
      <c r="I84" s="101"/>
      <c r="J84" s="23"/>
    </row>
    <row r="85" spans="1:10" ht="37.5">
      <c r="A85" s="172"/>
      <c r="B85" s="163"/>
      <c r="C85" s="98" t="s">
        <v>220</v>
      </c>
      <c r="D85" s="99">
        <f t="shared" si="7"/>
        <v>0</v>
      </c>
      <c r="E85" s="101"/>
      <c r="F85" s="101"/>
      <c r="G85" s="101"/>
      <c r="H85" s="101"/>
      <c r="I85" s="101"/>
      <c r="J85" s="23"/>
    </row>
    <row r="86" spans="1:10" ht="18.75">
      <c r="A86" s="173"/>
      <c r="B86" s="163"/>
      <c r="C86" s="104"/>
      <c r="D86" s="99">
        <f t="shared" si="7"/>
        <v>0</v>
      </c>
      <c r="E86" s="101"/>
      <c r="F86" s="101"/>
      <c r="G86" s="101"/>
      <c r="H86" s="101"/>
      <c r="I86" s="101"/>
      <c r="J86" s="23"/>
    </row>
    <row r="87" spans="1:10" ht="19.5" customHeight="1">
      <c r="A87" s="171" t="s">
        <v>176</v>
      </c>
      <c r="B87" s="163"/>
      <c r="C87" s="98" t="s">
        <v>293</v>
      </c>
      <c r="D87" s="99">
        <f t="shared" si="7"/>
        <v>0</v>
      </c>
      <c r="E87" s="101"/>
      <c r="F87" s="101"/>
      <c r="G87" s="101"/>
      <c r="H87" s="101"/>
      <c r="I87" s="101"/>
      <c r="J87" s="23"/>
    </row>
    <row r="88" spans="1:10" ht="37.5">
      <c r="A88" s="172"/>
      <c r="B88" s="163"/>
      <c r="C88" s="98" t="s">
        <v>223</v>
      </c>
      <c r="D88" s="99">
        <f t="shared" si="7"/>
        <v>892907.47</v>
      </c>
      <c r="E88" s="101"/>
      <c r="F88" s="101">
        <f>880907.47+12000</f>
        <v>892907.47</v>
      </c>
      <c r="G88" s="101"/>
      <c r="H88" s="101"/>
      <c r="I88" s="101"/>
      <c r="J88" s="23"/>
    </row>
    <row r="89" spans="1:10" ht="37.5">
      <c r="A89" s="172"/>
      <c r="B89" s="163"/>
      <c r="C89" s="98" t="s">
        <v>222</v>
      </c>
      <c r="D89" s="99">
        <f t="shared" si="7"/>
        <v>641172.8900000001</v>
      </c>
      <c r="E89" s="101">
        <f>590911.27+100000-45396.1+1274.29+6599.43-30000+17784</f>
        <v>641172.8900000001</v>
      </c>
      <c r="F89" s="101"/>
      <c r="G89" s="101"/>
      <c r="H89" s="101"/>
      <c r="I89" s="101"/>
      <c r="J89" s="23"/>
    </row>
    <row r="90" spans="1:10" ht="37.5">
      <c r="A90" s="172"/>
      <c r="B90" s="163"/>
      <c r="C90" s="98" t="s">
        <v>220</v>
      </c>
      <c r="D90" s="99">
        <f t="shared" si="7"/>
        <v>7951</v>
      </c>
      <c r="E90" s="101">
        <f>22951-15000</f>
        <v>7951</v>
      </c>
      <c r="F90" s="101"/>
      <c r="G90" s="101"/>
      <c r="H90" s="101"/>
      <c r="I90" s="101"/>
      <c r="J90" s="23"/>
    </row>
    <row r="91" spans="1:10" ht="37.5">
      <c r="A91" s="172"/>
      <c r="B91" s="163"/>
      <c r="C91" s="98" t="s">
        <v>221</v>
      </c>
      <c r="D91" s="99">
        <f>SUM(E91:I91)</f>
        <v>60470.189999999995</v>
      </c>
      <c r="E91" s="101">
        <f>49989.49+8338.3+2142.4</f>
        <v>60470.189999999995</v>
      </c>
      <c r="F91" s="101"/>
      <c r="G91" s="101"/>
      <c r="H91" s="101"/>
      <c r="I91" s="101"/>
      <c r="J91" s="23"/>
    </row>
    <row r="92" spans="1:10" ht="37.5">
      <c r="A92" s="38" t="s">
        <v>124</v>
      </c>
      <c r="B92" s="23">
        <v>300</v>
      </c>
      <c r="C92" s="23" t="s">
        <v>107</v>
      </c>
      <c r="D92" s="23"/>
      <c r="E92" s="88"/>
      <c r="F92" s="88"/>
      <c r="G92" s="88"/>
      <c r="H92" s="88"/>
      <c r="I92" s="88"/>
      <c r="J92" s="23"/>
    </row>
    <row r="93" spans="1:10" ht="18.75">
      <c r="A93" s="30" t="s">
        <v>82</v>
      </c>
      <c r="B93" s="156">
        <v>310</v>
      </c>
      <c r="C93" s="156"/>
      <c r="D93" s="156"/>
      <c r="E93" s="156"/>
      <c r="F93" s="156"/>
      <c r="G93" s="156"/>
      <c r="H93" s="156"/>
      <c r="I93" s="156"/>
      <c r="J93" s="156"/>
    </row>
    <row r="94" spans="1:10" ht="18.75">
      <c r="A94" s="28" t="s">
        <v>125</v>
      </c>
      <c r="B94" s="157"/>
      <c r="C94" s="157"/>
      <c r="D94" s="157"/>
      <c r="E94" s="157"/>
      <c r="F94" s="157"/>
      <c r="G94" s="157"/>
      <c r="H94" s="157"/>
      <c r="I94" s="157"/>
      <c r="J94" s="157"/>
    </row>
    <row r="95" spans="1:10" ht="18.75">
      <c r="A95" s="25" t="s">
        <v>126</v>
      </c>
      <c r="B95" s="23">
        <v>320</v>
      </c>
      <c r="C95" s="23"/>
      <c r="D95" s="23"/>
      <c r="E95" s="23"/>
      <c r="F95" s="23"/>
      <c r="G95" s="23"/>
      <c r="H95" s="23"/>
      <c r="I95" s="23"/>
      <c r="J95" s="23"/>
    </row>
    <row r="96" spans="1:10" ht="37.5">
      <c r="A96" s="38" t="s">
        <v>127</v>
      </c>
      <c r="B96" s="23">
        <v>400</v>
      </c>
      <c r="C96" s="23"/>
      <c r="D96" s="23"/>
      <c r="E96" s="23"/>
      <c r="F96" s="23"/>
      <c r="G96" s="23"/>
      <c r="H96" s="23"/>
      <c r="I96" s="23"/>
      <c r="J96" s="23"/>
    </row>
    <row r="97" spans="1:10" ht="18.75">
      <c r="A97" s="30" t="s">
        <v>128</v>
      </c>
      <c r="B97" s="156">
        <v>410</v>
      </c>
      <c r="C97" s="156"/>
      <c r="D97" s="156"/>
      <c r="E97" s="156"/>
      <c r="F97" s="156"/>
      <c r="G97" s="156"/>
      <c r="H97" s="156"/>
      <c r="I97" s="156"/>
      <c r="J97" s="156"/>
    </row>
    <row r="98" spans="1:10" ht="18.75">
      <c r="A98" s="28" t="s">
        <v>129</v>
      </c>
      <c r="B98" s="157"/>
      <c r="C98" s="157"/>
      <c r="D98" s="157"/>
      <c r="E98" s="157"/>
      <c r="F98" s="157"/>
      <c r="G98" s="157"/>
      <c r="H98" s="157"/>
      <c r="I98" s="157"/>
      <c r="J98" s="157"/>
    </row>
    <row r="99" spans="1:10" ht="18.75">
      <c r="A99" s="25" t="s">
        <v>130</v>
      </c>
      <c r="B99" s="23">
        <v>420</v>
      </c>
      <c r="C99" s="23"/>
      <c r="D99" s="23"/>
      <c r="E99" s="23"/>
      <c r="F99" s="23"/>
      <c r="G99" s="23"/>
      <c r="H99" s="23"/>
      <c r="I99" s="23"/>
      <c r="J99" s="23"/>
    </row>
    <row r="100" spans="1:10" ht="18.75">
      <c r="A100" s="25" t="s">
        <v>131</v>
      </c>
      <c r="B100" s="23">
        <v>500</v>
      </c>
      <c r="C100" s="23" t="s">
        <v>107</v>
      </c>
      <c r="D100" s="23">
        <f>E100+I100</f>
        <v>10650.29</v>
      </c>
      <c r="E100" s="23">
        <v>10650.26</v>
      </c>
      <c r="F100" s="23"/>
      <c r="G100" s="23"/>
      <c r="H100" s="23"/>
      <c r="I100" s="23">
        <v>0.03</v>
      </c>
      <c r="J100" s="23"/>
    </row>
    <row r="101" spans="1:10" ht="18.75">
      <c r="A101" s="25" t="s">
        <v>132</v>
      </c>
      <c r="B101" s="23">
        <v>600</v>
      </c>
      <c r="C101" s="23" t="s">
        <v>107</v>
      </c>
      <c r="D101" s="23"/>
      <c r="E101" s="23"/>
      <c r="F101" s="23"/>
      <c r="G101" s="23"/>
      <c r="H101" s="23"/>
      <c r="I101" s="23"/>
      <c r="J101" s="23"/>
    </row>
    <row r="102" spans="3:10" ht="20.25" customHeight="1">
      <c r="C102" s="37"/>
      <c r="D102" s="37"/>
      <c r="E102" s="37"/>
      <c r="F102" s="37"/>
      <c r="G102" s="37"/>
      <c r="H102" s="37"/>
      <c r="I102" s="37"/>
      <c r="J102" s="37"/>
    </row>
    <row r="103" spans="3:10" ht="27.75" customHeight="1">
      <c r="C103" s="37"/>
      <c r="D103" s="37"/>
      <c r="E103" s="37"/>
      <c r="F103" s="37"/>
      <c r="G103" s="37"/>
      <c r="H103" s="37"/>
      <c r="I103" s="37"/>
      <c r="J103" s="37"/>
    </row>
    <row r="104" spans="1:11" ht="20.25" customHeight="1">
      <c r="A104" s="178" t="s">
        <v>97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24"/>
    </row>
    <row r="105" spans="1:11" ht="20.25" customHeight="1">
      <c r="A105" s="177" t="s">
        <v>282</v>
      </c>
      <c r="B105" s="177"/>
      <c r="C105" s="177"/>
      <c r="D105" s="177"/>
      <c r="E105" s="177"/>
      <c r="F105" s="177"/>
      <c r="G105" s="177"/>
      <c r="H105" s="177"/>
      <c r="I105" s="177"/>
      <c r="J105" s="177"/>
      <c r="K105" s="41"/>
    </row>
    <row r="108" spans="1:10" ht="18.75">
      <c r="A108" s="156" t="s">
        <v>48</v>
      </c>
      <c r="B108" s="156" t="s">
        <v>98</v>
      </c>
      <c r="C108" s="156" t="s">
        <v>99</v>
      </c>
      <c r="D108" s="161" t="s">
        <v>100</v>
      </c>
      <c r="E108" s="162"/>
      <c r="F108" s="162"/>
      <c r="G108" s="162"/>
      <c r="H108" s="162"/>
      <c r="I108" s="162"/>
      <c r="J108" s="162"/>
    </row>
    <row r="109" spans="1:10" ht="26.25" customHeight="1">
      <c r="A109" s="163"/>
      <c r="B109" s="163"/>
      <c r="C109" s="163"/>
      <c r="D109" s="156" t="s">
        <v>3</v>
      </c>
      <c r="E109" s="161" t="s">
        <v>2</v>
      </c>
      <c r="F109" s="162"/>
      <c r="G109" s="162"/>
      <c r="H109" s="162"/>
      <c r="I109" s="162"/>
      <c r="J109" s="162"/>
    </row>
    <row r="110" spans="1:10" ht="131.25" customHeight="1">
      <c r="A110" s="163"/>
      <c r="B110" s="163"/>
      <c r="C110" s="163"/>
      <c r="D110" s="163"/>
      <c r="E110" s="156" t="s">
        <v>164</v>
      </c>
      <c r="F110" s="180" t="s">
        <v>101</v>
      </c>
      <c r="G110" s="156" t="s">
        <v>102</v>
      </c>
      <c r="H110" s="156" t="s">
        <v>103</v>
      </c>
      <c r="I110" s="161" t="s">
        <v>104</v>
      </c>
      <c r="J110" s="179"/>
    </row>
    <row r="111" spans="1:10" ht="37.5">
      <c r="A111" s="157"/>
      <c r="B111" s="157"/>
      <c r="C111" s="157"/>
      <c r="D111" s="157"/>
      <c r="E111" s="157"/>
      <c r="F111" s="181"/>
      <c r="G111" s="157"/>
      <c r="H111" s="157"/>
      <c r="I111" s="23" t="s">
        <v>3</v>
      </c>
      <c r="J111" s="23" t="s">
        <v>105</v>
      </c>
    </row>
    <row r="112" spans="1:10" ht="18.75">
      <c r="A112" s="23">
        <v>1</v>
      </c>
      <c r="B112" s="23">
        <v>2</v>
      </c>
      <c r="C112" s="23">
        <v>3</v>
      </c>
      <c r="D112" s="23">
        <v>4</v>
      </c>
      <c r="E112" s="23">
        <v>5</v>
      </c>
      <c r="F112" s="23">
        <v>6</v>
      </c>
      <c r="G112" s="23">
        <v>7</v>
      </c>
      <c r="H112" s="23">
        <v>8</v>
      </c>
      <c r="I112" s="23">
        <v>9</v>
      </c>
      <c r="J112" s="23">
        <v>10</v>
      </c>
    </row>
    <row r="113" spans="1:10" ht="37.5">
      <c r="A113" s="38" t="s">
        <v>106</v>
      </c>
      <c r="B113" s="23">
        <v>100</v>
      </c>
      <c r="C113" s="23" t="s">
        <v>107</v>
      </c>
      <c r="D113" s="23">
        <f>E113+F113+G113+I113</f>
        <v>18897508.849999998</v>
      </c>
      <c r="E113" s="23">
        <v>17642901.38</v>
      </c>
      <c r="F113" s="87">
        <v>1254607.47</v>
      </c>
      <c r="G113" s="23">
        <f>G122</f>
        <v>0</v>
      </c>
      <c r="H113" s="23">
        <f>H118</f>
        <v>0</v>
      </c>
      <c r="I113" s="23"/>
      <c r="J113" s="23">
        <f>J118</f>
        <v>0</v>
      </c>
    </row>
    <row r="114" spans="1:10" ht="18.75">
      <c r="A114" s="27" t="s">
        <v>2</v>
      </c>
      <c r="B114" s="156">
        <v>110</v>
      </c>
      <c r="C114" s="182"/>
      <c r="D114" s="156"/>
      <c r="E114" s="156" t="s">
        <v>107</v>
      </c>
      <c r="F114" s="156" t="s">
        <v>107</v>
      </c>
      <c r="G114" s="156" t="s">
        <v>107</v>
      </c>
      <c r="H114" s="156" t="s">
        <v>107</v>
      </c>
      <c r="I114" s="156"/>
      <c r="J114" s="156" t="s">
        <v>107</v>
      </c>
    </row>
    <row r="115" spans="1:10" ht="12.75">
      <c r="A115" s="164" t="s">
        <v>108</v>
      </c>
      <c r="B115" s="163"/>
      <c r="C115" s="183"/>
      <c r="D115" s="163"/>
      <c r="E115" s="163"/>
      <c r="F115" s="163"/>
      <c r="G115" s="163"/>
      <c r="H115" s="163"/>
      <c r="I115" s="163"/>
      <c r="J115" s="163"/>
    </row>
    <row r="116" spans="1:10" ht="12.75">
      <c r="A116" s="165"/>
      <c r="B116" s="157"/>
      <c r="C116" s="184"/>
      <c r="D116" s="157"/>
      <c r="E116" s="157"/>
      <c r="F116" s="157"/>
      <c r="G116" s="157"/>
      <c r="H116" s="157"/>
      <c r="I116" s="157"/>
      <c r="J116" s="157"/>
    </row>
    <row r="117" spans="1:10" ht="18.75">
      <c r="A117" s="39"/>
      <c r="B117" s="48"/>
      <c r="C117" s="46"/>
      <c r="D117" s="23"/>
      <c r="E117" s="23"/>
      <c r="F117" s="23"/>
      <c r="G117" s="23"/>
      <c r="H117" s="23"/>
      <c r="I117" s="23"/>
      <c r="J117" s="23"/>
    </row>
    <row r="118" spans="1:10" ht="18.75">
      <c r="A118" s="25" t="s">
        <v>109</v>
      </c>
      <c r="B118" s="23">
        <v>120</v>
      </c>
      <c r="C118" s="46" t="s">
        <v>178</v>
      </c>
      <c r="D118" s="23">
        <f>E118+H118+I118</f>
        <v>0</v>
      </c>
      <c r="E118" s="23"/>
      <c r="F118" s="23" t="s">
        <v>107</v>
      </c>
      <c r="G118" s="23" t="s">
        <v>107</v>
      </c>
      <c r="H118" s="23">
        <v>0</v>
      </c>
      <c r="I118" s="23"/>
      <c r="J118" s="23">
        <v>0</v>
      </c>
    </row>
    <row r="119" spans="1:10" ht="18.75">
      <c r="A119" s="39"/>
      <c r="B119" s="48"/>
      <c r="C119" s="46"/>
      <c r="D119" s="23"/>
      <c r="E119" s="23"/>
      <c r="F119" s="23"/>
      <c r="G119" s="23"/>
      <c r="H119" s="23"/>
      <c r="I119" s="23"/>
      <c r="J119" s="23"/>
    </row>
    <row r="120" spans="1:10" ht="37.5">
      <c r="A120" s="25" t="s">
        <v>110</v>
      </c>
      <c r="B120" s="23">
        <v>130</v>
      </c>
      <c r="C120" s="46"/>
      <c r="D120" s="23"/>
      <c r="E120" s="23" t="s">
        <v>107</v>
      </c>
      <c r="F120" s="23" t="s">
        <v>107</v>
      </c>
      <c r="G120" s="23" t="s">
        <v>107</v>
      </c>
      <c r="H120" s="23" t="s">
        <v>107</v>
      </c>
      <c r="I120" s="23"/>
      <c r="J120" s="23" t="s">
        <v>107</v>
      </c>
    </row>
    <row r="121" spans="1:10" ht="93.75">
      <c r="A121" s="25" t="s">
        <v>111</v>
      </c>
      <c r="B121" s="23">
        <v>140</v>
      </c>
      <c r="C121" s="46"/>
      <c r="D121" s="23"/>
      <c r="E121" s="23" t="s">
        <v>107</v>
      </c>
      <c r="F121" s="23" t="s">
        <v>107</v>
      </c>
      <c r="G121" s="23" t="s">
        <v>107</v>
      </c>
      <c r="H121" s="23" t="s">
        <v>107</v>
      </c>
      <c r="I121" s="23"/>
      <c r="J121" s="23" t="s">
        <v>107</v>
      </c>
    </row>
    <row r="122" spans="1:10" ht="37.5">
      <c r="A122" s="25" t="s">
        <v>112</v>
      </c>
      <c r="B122" s="23">
        <v>150</v>
      </c>
      <c r="C122" s="46" t="s">
        <v>179</v>
      </c>
      <c r="D122" s="87">
        <f>F122+G122</f>
        <v>0</v>
      </c>
      <c r="E122" s="23" t="s">
        <v>107</v>
      </c>
      <c r="F122" s="87"/>
      <c r="G122" s="23"/>
      <c r="H122" s="23" t="s">
        <v>107</v>
      </c>
      <c r="I122" s="23" t="s">
        <v>107</v>
      </c>
      <c r="J122" s="23" t="s">
        <v>107</v>
      </c>
    </row>
    <row r="123" spans="1:10" ht="18.75">
      <c r="A123" s="25" t="s">
        <v>113</v>
      </c>
      <c r="B123" s="23">
        <v>160</v>
      </c>
      <c r="C123" s="46"/>
      <c r="D123" s="23"/>
      <c r="E123" s="23" t="s">
        <v>107</v>
      </c>
      <c r="F123" s="23" t="s">
        <v>107</v>
      </c>
      <c r="G123" s="23" t="s">
        <v>107</v>
      </c>
      <c r="H123" s="23" t="s">
        <v>107</v>
      </c>
      <c r="I123" s="23"/>
      <c r="J123" s="23"/>
    </row>
    <row r="124" spans="1:10" ht="18.75">
      <c r="A124" s="25" t="s">
        <v>114</v>
      </c>
      <c r="B124" s="23">
        <v>180</v>
      </c>
      <c r="C124" s="46" t="s">
        <v>107</v>
      </c>
      <c r="D124" s="23"/>
      <c r="E124" s="23" t="s">
        <v>107</v>
      </c>
      <c r="F124" s="23" t="s">
        <v>107</v>
      </c>
      <c r="G124" s="23" t="s">
        <v>107</v>
      </c>
      <c r="H124" s="23" t="s">
        <v>107</v>
      </c>
      <c r="I124" s="23"/>
      <c r="J124" s="23" t="s">
        <v>107</v>
      </c>
    </row>
    <row r="125" spans="1:10" ht="18.75">
      <c r="A125" s="39"/>
      <c r="B125" s="48"/>
      <c r="C125" s="23"/>
      <c r="D125" s="23"/>
      <c r="E125" s="23"/>
      <c r="F125" s="23"/>
      <c r="G125" s="23"/>
      <c r="H125" s="23"/>
      <c r="I125" s="23"/>
      <c r="J125" s="23"/>
    </row>
    <row r="126" spans="1:10" ht="18.75">
      <c r="A126" s="38" t="s">
        <v>115</v>
      </c>
      <c r="B126" s="23">
        <v>200</v>
      </c>
      <c r="C126" s="23" t="s">
        <v>107</v>
      </c>
      <c r="D126" s="23">
        <f aca="true" t="shared" si="8" ref="D126:J126">D127+D146+SUM(D148:D152)+D160+D161</f>
        <v>18897508.85</v>
      </c>
      <c r="E126" s="23">
        <f t="shared" si="8"/>
        <v>17642901.38</v>
      </c>
      <c r="F126" s="87">
        <f t="shared" si="8"/>
        <v>1254607.47</v>
      </c>
      <c r="G126" s="23">
        <f t="shared" si="8"/>
        <v>0</v>
      </c>
      <c r="H126" s="23">
        <f t="shared" si="8"/>
        <v>0</v>
      </c>
      <c r="I126" s="23">
        <f t="shared" si="8"/>
        <v>0</v>
      </c>
      <c r="J126" s="23">
        <f t="shared" si="8"/>
        <v>0</v>
      </c>
    </row>
    <row r="127" spans="1:10" ht="37.5">
      <c r="A127" s="25" t="s">
        <v>116</v>
      </c>
      <c r="B127" s="23">
        <v>210</v>
      </c>
      <c r="C127" s="23" t="s">
        <v>181</v>
      </c>
      <c r="D127" s="23">
        <f aca="true" t="shared" si="9" ref="D127:J127">D128+SUM(D141:D145)</f>
        <v>16110151.25</v>
      </c>
      <c r="E127" s="23">
        <f t="shared" si="9"/>
        <v>15736451.25</v>
      </c>
      <c r="F127" s="23">
        <f t="shared" si="9"/>
        <v>373700</v>
      </c>
      <c r="G127" s="23">
        <f t="shared" si="9"/>
        <v>0</v>
      </c>
      <c r="H127" s="23">
        <f t="shared" si="9"/>
        <v>0</v>
      </c>
      <c r="I127" s="23">
        <f t="shared" si="9"/>
        <v>0</v>
      </c>
      <c r="J127" s="23">
        <f t="shared" si="9"/>
        <v>0</v>
      </c>
    </row>
    <row r="128" spans="1:10" ht="18.75">
      <c r="A128" s="27" t="s">
        <v>82</v>
      </c>
      <c r="B128" s="156">
        <v>211</v>
      </c>
      <c r="C128" s="156" t="s">
        <v>181</v>
      </c>
      <c r="D128" s="156">
        <f aca="true" t="shared" si="10" ref="D128:J128">SUM(D131:D140)</f>
        <v>15736451.25</v>
      </c>
      <c r="E128" s="156">
        <f t="shared" si="10"/>
        <v>15736451.25</v>
      </c>
      <c r="F128" s="156">
        <f t="shared" si="10"/>
        <v>0</v>
      </c>
      <c r="G128" s="156">
        <f t="shared" si="10"/>
        <v>0</v>
      </c>
      <c r="H128" s="156">
        <f t="shared" si="10"/>
        <v>0</v>
      </c>
      <c r="I128" s="156">
        <f t="shared" si="10"/>
        <v>0</v>
      </c>
      <c r="J128" s="156">
        <f t="shared" si="10"/>
        <v>0</v>
      </c>
    </row>
    <row r="129" spans="1:10" ht="12.75" customHeight="1">
      <c r="A129" s="172" t="s">
        <v>180</v>
      </c>
      <c r="B129" s="163"/>
      <c r="C129" s="163"/>
      <c r="D129" s="163"/>
      <c r="E129" s="163"/>
      <c r="F129" s="163"/>
      <c r="G129" s="163"/>
      <c r="H129" s="163"/>
      <c r="I129" s="163"/>
      <c r="J129" s="163"/>
    </row>
    <row r="130" spans="1:10" ht="27" customHeight="1">
      <c r="A130" s="169"/>
      <c r="B130" s="163"/>
      <c r="C130" s="157"/>
      <c r="D130" s="157"/>
      <c r="E130" s="157"/>
      <c r="F130" s="157"/>
      <c r="G130" s="157"/>
      <c r="H130" s="157"/>
      <c r="I130" s="157"/>
      <c r="J130" s="157"/>
    </row>
    <row r="131" spans="1:10" ht="37.5">
      <c r="A131" s="166" t="s">
        <v>165</v>
      </c>
      <c r="B131" s="168"/>
      <c r="C131" s="97" t="s">
        <v>182</v>
      </c>
      <c r="D131" s="89">
        <f>SUM(E131:I131)</f>
        <v>7728669.62</v>
      </c>
      <c r="E131" s="100">
        <f>7653147.12+75522.5</f>
        <v>7728669.62</v>
      </c>
      <c r="F131" s="90"/>
      <c r="G131" s="36"/>
      <c r="H131" s="36"/>
      <c r="I131" s="36"/>
      <c r="J131" s="36"/>
    </row>
    <row r="132" spans="1:10" ht="37.5">
      <c r="A132" s="167"/>
      <c r="B132" s="168"/>
      <c r="C132" s="97" t="s">
        <v>213</v>
      </c>
      <c r="D132" s="89">
        <f>SUM(E132:I132)</f>
        <v>2949027.45</v>
      </c>
      <c r="E132" s="100">
        <f>2913592.18+35435.27</f>
        <v>2949027.45</v>
      </c>
      <c r="F132" s="90"/>
      <c r="G132" s="36"/>
      <c r="H132" s="36"/>
      <c r="I132" s="36"/>
      <c r="J132" s="36"/>
    </row>
    <row r="133" spans="1:10" ht="37.5">
      <c r="A133" s="167"/>
      <c r="B133" s="168"/>
      <c r="C133" s="97" t="s">
        <v>214</v>
      </c>
      <c r="D133" s="89">
        <f>E133</f>
        <v>1059936.16</v>
      </c>
      <c r="E133" s="100">
        <f>1034666.64+25269.52</f>
        <v>1059936.16</v>
      </c>
      <c r="F133" s="90"/>
      <c r="G133" s="36"/>
      <c r="H133" s="36"/>
      <c r="I133" s="36"/>
      <c r="J133" s="36"/>
    </row>
    <row r="134" spans="1:10" ht="37.5">
      <c r="A134" s="167"/>
      <c r="B134" s="168"/>
      <c r="C134" s="97" t="s">
        <v>289</v>
      </c>
      <c r="D134" s="89">
        <f>SUM(E134:I134)</f>
        <v>0</v>
      </c>
      <c r="E134" s="100"/>
      <c r="F134" s="90"/>
      <c r="G134" s="36"/>
      <c r="H134" s="36"/>
      <c r="I134" s="36"/>
      <c r="J134" s="36"/>
    </row>
    <row r="135" spans="1:10" ht="37.5">
      <c r="A135" s="167"/>
      <c r="B135" s="168"/>
      <c r="C135" s="97" t="s">
        <v>215</v>
      </c>
      <c r="D135" s="89">
        <f>SUM(E135:I135)</f>
        <v>348734.87000000005</v>
      </c>
      <c r="E135" s="100">
        <f>333641.03+15093.84</f>
        <v>348734.87000000005</v>
      </c>
      <c r="F135" s="90"/>
      <c r="G135" s="36"/>
      <c r="H135" s="36"/>
      <c r="I135" s="36"/>
      <c r="J135" s="36"/>
    </row>
    <row r="136" spans="1:10" ht="37.5">
      <c r="A136" s="176" t="s">
        <v>166</v>
      </c>
      <c r="B136" s="163"/>
      <c r="C136" s="97" t="s">
        <v>183</v>
      </c>
      <c r="D136" s="89">
        <f>SUM(E136:I136)</f>
        <v>2334058.23</v>
      </c>
      <c r="E136" s="100">
        <f>2311250.43+22807.8</f>
        <v>2334058.23</v>
      </c>
      <c r="F136" s="90"/>
      <c r="G136" s="36"/>
      <c r="H136" s="36"/>
      <c r="I136" s="36"/>
      <c r="J136" s="36"/>
    </row>
    <row r="137" spans="1:10" ht="37.5">
      <c r="A137" s="172"/>
      <c r="B137" s="163"/>
      <c r="C137" s="97" t="s">
        <v>290</v>
      </c>
      <c r="D137" s="89"/>
      <c r="E137" s="100"/>
      <c r="F137" s="90"/>
      <c r="G137" s="36"/>
      <c r="H137" s="36"/>
      <c r="I137" s="36"/>
      <c r="J137" s="36"/>
    </row>
    <row r="138" spans="1:10" ht="37.5">
      <c r="A138" s="172"/>
      <c r="B138" s="163"/>
      <c r="C138" s="97" t="s">
        <v>216</v>
      </c>
      <c r="D138" s="89">
        <f aca="true" t="shared" si="11" ref="D138:D147">SUM(E138:I138)</f>
        <v>890606.2899999999</v>
      </c>
      <c r="E138" s="100">
        <f>879904.84+10701.45</f>
        <v>890606.2899999999</v>
      </c>
      <c r="F138" s="90"/>
      <c r="G138" s="36"/>
      <c r="H138" s="36"/>
      <c r="I138" s="36"/>
      <c r="J138" s="36"/>
    </row>
    <row r="139" spans="1:10" ht="37.5">
      <c r="A139" s="172"/>
      <c r="B139" s="163"/>
      <c r="C139" s="97" t="s">
        <v>217</v>
      </c>
      <c r="D139" s="89">
        <f t="shared" si="11"/>
        <v>320100.71</v>
      </c>
      <c r="E139" s="100">
        <f>312469.31+7631.4</f>
        <v>320100.71</v>
      </c>
      <c r="F139" s="90"/>
      <c r="G139" s="36"/>
      <c r="H139" s="36"/>
      <c r="I139" s="36"/>
      <c r="J139" s="36"/>
    </row>
    <row r="140" spans="1:10" ht="37.5">
      <c r="A140" s="172"/>
      <c r="B140" s="163"/>
      <c r="C140" s="97" t="s">
        <v>218</v>
      </c>
      <c r="D140" s="89">
        <f t="shared" si="11"/>
        <v>105317.92</v>
      </c>
      <c r="E140" s="100">
        <f>100759.58+4558.34</f>
        <v>105317.92</v>
      </c>
      <c r="F140" s="90"/>
      <c r="G140" s="36"/>
      <c r="H140" s="36"/>
      <c r="I140" s="36"/>
      <c r="J140" s="36"/>
    </row>
    <row r="141" spans="1:10" ht="37.5">
      <c r="A141" s="171" t="s">
        <v>167</v>
      </c>
      <c r="B141" s="156">
        <v>212</v>
      </c>
      <c r="C141" s="98" t="s">
        <v>219</v>
      </c>
      <c r="D141" s="89">
        <f t="shared" si="11"/>
        <v>358700</v>
      </c>
      <c r="E141" s="91"/>
      <c r="F141" s="101">
        <v>358700</v>
      </c>
      <c r="G141" s="23"/>
      <c r="H141" s="23"/>
      <c r="I141" s="23"/>
      <c r="J141" s="23"/>
    </row>
    <row r="142" spans="1:10" ht="37.5">
      <c r="A142" s="172"/>
      <c r="B142" s="163"/>
      <c r="C142" s="98" t="s">
        <v>262</v>
      </c>
      <c r="D142" s="89">
        <f t="shared" si="11"/>
        <v>15000</v>
      </c>
      <c r="E142" s="91"/>
      <c r="F142" s="101">
        <v>15000</v>
      </c>
      <c r="G142" s="23"/>
      <c r="H142" s="23"/>
      <c r="I142" s="23"/>
      <c r="J142" s="23"/>
    </row>
    <row r="143" spans="1:10" ht="37.5">
      <c r="A143" s="172"/>
      <c r="B143" s="163"/>
      <c r="C143" s="98" t="s">
        <v>279</v>
      </c>
      <c r="D143" s="36">
        <f t="shared" si="11"/>
        <v>0</v>
      </c>
      <c r="E143" s="23"/>
      <c r="F143" s="92"/>
      <c r="G143" s="23"/>
      <c r="H143" s="23"/>
      <c r="I143" s="23"/>
      <c r="J143" s="23"/>
    </row>
    <row r="144" spans="1:10" ht="18.75">
      <c r="A144" s="172"/>
      <c r="B144" s="163"/>
      <c r="C144" s="46"/>
      <c r="D144" s="36">
        <f t="shared" si="11"/>
        <v>0</v>
      </c>
      <c r="E144" s="23"/>
      <c r="F144" s="92"/>
      <c r="G144" s="23"/>
      <c r="H144" s="23"/>
      <c r="I144" s="23"/>
      <c r="J144" s="23"/>
    </row>
    <row r="145" spans="1:10" ht="18.75">
      <c r="A145" s="173"/>
      <c r="B145" s="157"/>
      <c r="C145" s="46"/>
      <c r="D145" s="36">
        <f t="shared" si="11"/>
        <v>0</v>
      </c>
      <c r="E145" s="23"/>
      <c r="F145" s="92"/>
      <c r="G145" s="23"/>
      <c r="H145" s="23"/>
      <c r="I145" s="23"/>
      <c r="J145" s="23"/>
    </row>
    <row r="146" spans="1:10" ht="39.75" customHeight="1">
      <c r="A146" s="25" t="s">
        <v>117</v>
      </c>
      <c r="B146" s="23">
        <v>220</v>
      </c>
      <c r="C146" s="46" t="s">
        <v>184</v>
      </c>
      <c r="D146" s="36">
        <f t="shared" si="11"/>
        <v>0</v>
      </c>
      <c r="E146" s="23"/>
      <c r="F146" s="23"/>
      <c r="G146" s="23"/>
      <c r="H146" s="23"/>
      <c r="I146" s="23"/>
      <c r="J146" s="23"/>
    </row>
    <row r="147" spans="1:10" ht="18.75">
      <c r="A147" s="29"/>
      <c r="B147" s="48"/>
      <c r="C147" s="46"/>
      <c r="D147" s="36">
        <f t="shared" si="11"/>
        <v>0</v>
      </c>
      <c r="E147" s="23"/>
      <c r="F147" s="23"/>
      <c r="G147" s="23"/>
      <c r="H147" s="23"/>
      <c r="I147" s="23"/>
      <c r="J147" s="23"/>
    </row>
    <row r="148" spans="1:10" ht="18.75">
      <c r="A148" s="170" t="s">
        <v>118</v>
      </c>
      <c r="B148" s="156">
        <v>230</v>
      </c>
      <c r="C148" s="47"/>
      <c r="D148" s="36"/>
      <c r="E148" s="23"/>
      <c r="F148" s="23"/>
      <c r="G148" s="23"/>
      <c r="H148" s="23"/>
      <c r="I148" s="23"/>
      <c r="J148" s="23"/>
    </row>
    <row r="149" spans="1:10" ht="18.75">
      <c r="A149" s="169"/>
      <c r="B149" s="163"/>
      <c r="C149" s="47"/>
      <c r="D149" s="89"/>
      <c r="E149" s="91"/>
      <c r="F149" s="23"/>
      <c r="G149" s="23"/>
      <c r="H149" s="23"/>
      <c r="I149" s="23"/>
      <c r="J149" s="23"/>
    </row>
    <row r="150" spans="1:10" ht="18.75">
      <c r="A150" s="169"/>
      <c r="B150" s="163"/>
      <c r="C150" s="46"/>
      <c r="D150" s="36">
        <f>SUM(E150:I150)</f>
        <v>0</v>
      </c>
      <c r="E150" s="23"/>
      <c r="F150" s="23"/>
      <c r="G150" s="23"/>
      <c r="H150" s="23"/>
      <c r="I150" s="23"/>
      <c r="J150" s="23"/>
    </row>
    <row r="151" spans="1:10" ht="18.75">
      <c r="A151" s="169"/>
      <c r="B151" s="163"/>
      <c r="C151" s="46"/>
      <c r="D151" s="36">
        <f>SUM(E151:I151)</f>
        <v>0</v>
      </c>
      <c r="E151" s="23"/>
      <c r="F151" s="23"/>
      <c r="G151" s="23"/>
      <c r="H151" s="23"/>
      <c r="I151" s="23"/>
      <c r="J151" s="23"/>
    </row>
    <row r="152" spans="1:10" ht="18.75">
      <c r="A152" s="165"/>
      <c r="B152" s="157"/>
      <c r="C152" s="46"/>
      <c r="D152" s="36">
        <f>SUM(E152:I152)</f>
        <v>0</v>
      </c>
      <c r="E152" s="23"/>
      <c r="F152" s="23"/>
      <c r="G152" s="23"/>
      <c r="H152" s="23"/>
      <c r="I152" s="23"/>
      <c r="J152" s="23"/>
    </row>
    <row r="153" spans="1:10" ht="18" customHeight="1">
      <c r="A153" s="29" t="s">
        <v>82</v>
      </c>
      <c r="B153" s="48"/>
      <c r="C153" s="46"/>
      <c r="D153" s="23"/>
      <c r="E153" s="23"/>
      <c r="F153" s="23"/>
      <c r="G153" s="23"/>
      <c r="H153" s="23"/>
      <c r="I153" s="23"/>
      <c r="J153" s="23"/>
    </row>
    <row r="154" spans="1:10" ht="12.75">
      <c r="A154" s="185" t="s">
        <v>119</v>
      </c>
      <c r="B154" s="156">
        <v>240</v>
      </c>
      <c r="C154" s="182"/>
      <c r="D154" s="156"/>
      <c r="E154" s="156"/>
      <c r="F154" s="156"/>
      <c r="G154" s="156"/>
      <c r="H154" s="156"/>
      <c r="I154" s="156"/>
      <c r="J154" s="156"/>
    </row>
    <row r="155" spans="1:10" ht="12.75">
      <c r="A155" s="169"/>
      <c r="B155" s="163"/>
      <c r="C155" s="183"/>
      <c r="D155" s="163"/>
      <c r="E155" s="163"/>
      <c r="F155" s="163"/>
      <c r="G155" s="163"/>
      <c r="H155" s="163"/>
      <c r="I155" s="163"/>
      <c r="J155" s="163"/>
    </row>
    <row r="156" spans="1:10" ht="12.75">
      <c r="A156" s="164" t="s">
        <v>120</v>
      </c>
      <c r="B156" s="163"/>
      <c r="C156" s="183"/>
      <c r="D156" s="163"/>
      <c r="E156" s="163"/>
      <c r="F156" s="163"/>
      <c r="G156" s="163"/>
      <c r="H156" s="163"/>
      <c r="I156" s="163"/>
      <c r="J156" s="163"/>
    </row>
    <row r="157" spans="1:10" ht="12.75">
      <c r="A157" s="169"/>
      <c r="B157" s="163"/>
      <c r="C157" s="183"/>
      <c r="D157" s="163"/>
      <c r="E157" s="163"/>
      <c r="F157" s="163"/>
      <c r="G157" s="163"/>
      <c r="H157" s="163"/>
      <c r="I157" s="163"/>
      <c r="J157" s="163"/>
    </row>
    <row r="158" spans="1:10" ht="18.75">
      <c r="A158" s="28" t="s">
        <v>121</v>
      </c>
      <c r="B158" s="157"/>
      <c r="C158" s="184"/>
      <c r="D158" s="157"/>
      <c r="E158" s="157"/>
      <c r="F158" s="157"/>
      <c r="G158" s="157"/>
      <c r="H158" s="157"/>
      <c r="I158" s="157"/>
      <c r="J158" s="157"/>
    </row>
    <row r="159" spans="1:10" ht="18.75">
      <c r="A159" s="39"/>
      <c r="B159" s="48"/>
      <c r="C159" s="46"/>
      <c r="D159" s="23"/>
      <c r="E159" s="23"/>
      <c r="F159" s="23"/>
      <c r="G159" s="23"/>
      <c r="H159" s="23"/>
      <c r="I159" s="23"/>
      <c r="J159" s="23"/>
    </row>
    <row r="160" spans="1:10" ht="37.5">
      <c r="A160" s="25" t="s">
        <v>122</v>
      </c>
      <c r="B160" s="23">
        <v>250</v>
      </c>
      <c r="C160" s="46"/>
      <c r="D160" s="36">
        <f>SUM(E160:I160)</f>
        <v>0</v>
      </c>
      <c r="E160" s="23"/>
      <c r="F160" s="23"/>
      <c r="G160" s="23"/>
      <c r="H160" s="23"/>
      <c r="I160" s="23"/>
      <c r="J160" s="23"/>
    </row>
    <row r="161" spans="1:10" ht="37.5">
      <c r="A161" s="25" t="s">
        <v>123</v>
      </c>
      <c r="B161" s="156">
        <v>260</v>
      </c>
      <c r="C161" s="23" t="s">
        <v>107</v>
      </c>
      <c r="D161" s="87">
        <f>SUM(D162:D186)</f>
        <v>2787357.6</v>
      </c>
      <c r="E161" s="23">
        <f aca="true" t="shared" si="12" ref="E161:J161">SUM(E162:E186)</f>
        <v>1906450.1300000001</v>
      </c>
      <c r="F161" s="23">
        <f t="shared" si="12"/>
        <v>880907.47</v>
      </c>
      <c r="G161" s="23">
        <f t="shared" si="12"/>
        <v>0</v>
      </c>
      <c r="H161" s="23">
        <f t="shared" si="12"/>
        <v>0</v>
      </c>
      <c r="I161" s="23">
        <f t="shared" si="12"/>
        <v>0</v>
      </c>
      <c r="J161" s="23">
        <f t="shared" si="12"/>
        <v>0</v>
      </c>
    </row>
    <row r="162" spans="1:10" ht="37.5">
      <c r="A162" s="171" t="s">
        <v>168</v>
      </c>
      <c r="B162" s="163"/>
      <c r="C162" s="98" t="s">
        <v>220</v>
      </c>
      <c r="D162" s="89">
        <f aca="true" t="shared" si="13" ref="D162:D174">SUM(E162:I162)</f>
        <v>26040</v>
      </c>
      <c r="E162" s="92">
        <v>26040</v>
      </c>
      <c r="F162" s="23"/>
      <c r="G162" s="23"/>
      <c r="H162" s="23"/>
      <c r="I162" s="23"/>
      <c r="J162" s="23"/>
    </row>
    <row r="163" spans="1:10" ht="37.5">
      <c r="A163" s="172"/>
      <c r="B163" s="163"/>
      <c r="C163" s="98" t="s">
        <v>221</v>
      </c>
      <c r="D163" s="89">
        <f t="shared" si="13"/>
        <v>293318.4</v>
      </c>
      <c r="E163" s="101">
        <v>293318.4</v>
      </c>
      <c r="F163" s="88"/>
      <c r="G163" s="88"/>
      <c r="H163" s="88"/>
      <c r="I163" s="88"/>
      <c r="J163" s="23"/>
    </row>
    <row r="164" spans="1:10" ht="37.5">
      <c r="A164" s="173"/>
      <c r="B164" s="163"/>
      <c r="C164" s="98" t="s">
        <v>222</v>
      </c>
      <c r="D164" s="89">
        <f t="shared" si="13"/>
        <v>113020</v>
      </c>
      <c r="E164" s="101">
        <v>113020</v>
      </c>
      <c r="F164" s="88"/>
      <c r="G164" s="88"/>
      <c r="H164" s="88"/>
      <c r="I164" s="88"/>
      <c r="J164" s="23"/>
    </row>
    <row r="165" spans="1:10" ht="18.75">
      <c r="A165" s="171" t="s">
        <v>169</v>
      </c>
      <c r="B165" s="163"/>
      <c r="C165" s="98"/>
      <c r="D165" s="89">
        <f t="shared" si="13"/>
        <v>0</v>
      </c>
      <c r="E165" s="91"/>
      <c r="F165" s="88"/>
      <c r="G165" s="88"/>
      <c r="H165" s="88"/>
      <c r="I165" s="88"/>
      <c r="J165" s="23"/>
    </row>
    <row r="166" spans="1:10" ht="18.75">
      <c r="A166" s="173"/>
      <c r="B166" s="163"/>
      <c r="C166" s="98"/>
      <c r="D166" s="89">
        <f t="shared" si="13"/>
        <v>0</v>
      </c>
      <c r="E166" s="91"/>
      <c r="F166" s="88"/>
      <c r="G166" s="88"/>
      <c r="H166" s="88"/>
      <c r="I166" s="88"/>
      <c r="J166" s="23"/>
    </row>
    <row r="167" spans="1:10" ht="37.5">
      <c r="A167" s="25" t="s">
        <v>170</v>
      </c>
      <c r="B167" s="163"/>
      <c r="C167" s="98" t="s">
        <v>222</v>
      </c>
      <c r="D167" s="89">
        <f t="shared" si="13"/>
        <v>430960.59</v>
      </c>
      <c r="E167" s="101">
        <v>430960.59</v>
      </c>
      <c r="F167" s="88"/>
      <c r="G167" s="88"/>
      <c r="H167" s="88"/>
      <c r="I167" s="88"/>
      <c r="J167" s="23"/>
    </row>
    <row r="168" spans="1:10" ht="37.5">
      <c r="A168" s="25" t="s">
        <v>171</v>
      </c>
      <c r="B168" s="163"/>
      <c r="C168" s="88"/>
      <c r="D168" s="36">
        <f t="shared" si="13"/>
        <v>0</v>
      </c>
      <c r="E168" s="88"/>
      <c r="F168" s="88"/>
      <c r="G168" s="88"/>
      <c r="H168" s="88"/>
      <c r="I168" s="88"/>
      <c r="J168" s="23"/>
    </row>
    <row r="169" spans="1:10" ht="37.5">
      <c r="A169" s="171" t="s">
        <v>172</v>
      </c>
      <c r="B169" s="163"/>
      <c r="C169" s="98" t="s">
        <v>220</v>
      </c>
      <c r="D169" s="89">
        <f t="shared" si="13"/>
        <v>15000</v>
      </c>
      <c r="E169" s="101">
        <v>15000</v>
      </c>
      <c r="F169" s="88"/>
      <c r="G169" s="88"/>
      <c r="H169" s="88"/>
      <c r="I169" s="88"/>
      <c r="J169" s="23"/>
    </row>
    <row r="170" spans="1:10" ht="37.5">
      <c r="A170" s="172"/>
      <c r="B170" s="163"/>
      <c r="C170" s="88" t="s">
        <v>222</v>
      </c>
      <c r="D170" s="89">
        <f t="shared" si="13"/>
        <v>21253.64</v>
      </c>
      <c r="E170" s="101">
        <v>21253.64</v>
      </c>
      <c r="F170" s="88"/>
      <c r="G170" s="88"/>
      <c r="H170" s="88"/>
      <c r="I170" s="88"/>
      <c r="J170" s="23"/>
    </row>
    <row r="171" spans="1:10" ht="37.5">
      <c r="A171" s="171" t="s">
        <v>173</v>
      </c>
      <c r="B171" s="163"/>
      <c r="C171" s="98" t="s">
        <v>293</v>
      </c>
      <c r="D171" s="36">
        <f t="shared" si="13"/>
        <v>0</v>
      </c>
      <c r="E171" s="101"/>
      <c r="F171" s="88"/>
      <c r="G171" s="88"/>
      <c r="H171" s="88"/>
      <c r="I171" s="88"/>
      <c r="J171" s="23"/>
    </row>
    <row r="172" spans="1:10" ht="37.5">
      <c r="A172" s="172"/>
      <c r="B172" s="163"/>
      <c r="C172" s="98" t="s">
        <v>222</v>
      </c>
      <c r="D172" s="89">
        <f t="shared" si="13"/>
        <v>101755.44</v>
      </c>
      <c r="E172" s="101">
        <f>97206.48+4548.96</f>
        <v>101755.44</v>
      </c>
      <c r="F172" s="88"/>
      <c r="G172" s="88"/>
      <c r="H172" s="88"/>
      <c r="I172" s="88"/>
      <c r="J172" s="23"/>
    </row>
    <row r="173" spans="1:10" ht="37.5">
      <c r="A173" s="172"/>
      <c r="B173" s="163"/>
      <c r="C173" s="98" t="s">
        <v>221</v>
      </c>
      <c r="D173" s="89">
        <f t="shared" si="13"/>
        <v>0</v>
      </c>
      <c r="E173" s="101"/>
      <c r="F173" s="88"/>
      <c r="G173" s="88"/>
      <c r="H173" s="88"/>
      <c r="I173" s="88"/>
      <c r="J173" s="23"/>
    </row>
    <row r="174" spans="1:10" ht="37.5">
      <c r="A174" s="173"/>
      <c r="B174" s="163"/>
      <c r="C174" s="98" t="s">
        <v>220</v>
      </c>
      <c r="D174" s="89">
        <f t="shared" si="13"/>
        <v>10000</v>
      </c>
      <c r="E174" s="101">
        <v>10000</v>
      </c>
      <c r="F174" s="88"/>
      <c r="G174" s="88"/>
      <c r="H174" s="88"/>
      <c r="I174" s="88"/>
      <c r="J174" s="23"/>
    </row>
    <row r="175" spans="1:10" ht="18.75">
      <c r="A175" s="171" t="s">
        <v>174</v>
      </c>
      <c r="B175" s="163"/>
      <c r="C175" s="98"/>
      <c r="D175" s="89">
        <f aca="true" t="shared" si="14" ref="D175:D185">SUM(E175:I175)</f>
        <v>0</v>
      </c>
      <c r="E175" s="91"/>
      <c r="F175" s="88"/>
      <c r="G175" s="88"/>
      <c r="H175" s="88"/>
      <c r="I175" s="88"/>
      <c r="J175" s="23"/>
    </row>
    <row r="176" spans="1:10" ht="18.75">
      <c r="A176" s="173"/>
      <c r="B176" s="163"/>
      <c r="C176" s="88"/>
      <c r="D176" s="89">
        <f t="shared" si="14"/>
        <v>0</v>
      </c>
      <c r="E176" s="91"/>
      <c r="F176" s="88"/>
      <c r="G176" s="88"/>
      <c r="H176" s="88"/>
      <c r="I176" s="88"/>
      <c r="J176" s="23"/>
    </row>
    <row r="177" spans="1:10" ht="37.5">
      <c r="A177" s="171" t="s">
        <v>175</v>
      </c>
      <c r="B177" s="163"/>
      <c r="C177" s="88" t="s">
        <v>221</v>
      </c>
      <c r="D177" s="89">
        <f t="shared" si="14"/>
        <v>231250.3</v>
      </c>
      <c r="E177" s="101">
        <v>231250.3</v>
      </c>
      <c r="F177" s="88"/>
      <c r="G177" s="88"/>
      <c r="H177" s="88"/>
      <c r="I177" s="88"/>
      <c r="J177" s="23"/>
    </row>
    <row r="178" spans="1:10" ht="37.5">
      <c r="A178" s="172"/>
      <c r="B178" s="163"/>
      <c r="C178" s="98" t="s">
        <v>222</v>
      </c>
      <c r="D178" s="89">
        <f t="shared" si="14"/>
        <v>0</v>
      </c>
      <c r="E178" s="101"/>
      <c r="F178" s="88"/>
      <c r="G178" s="88"/>
      <c r="H178" s="88"/>
      <c r="I178" s="88"/>
      <c r="J178" s="23"/>
    </row>
    <row r="179" spans="1:10" ht="37.5">
      <c r="A179" s="172"/>
      <c r="B179" s="163"/>
      <c r="C179" s="98" t="s">
        <v>220</v>
      </c>
      <c r="D179" s="89">
        <f t="shared" si="14"/>
        <v>0</v>
      </c>
      <c r="E179" s="101"/>
      <c r="F179" s="88"/>
      <c r="G179" s="88"/>
      <c r="H179" s="88"/>
      <c r="I179" s="88"/>
      <c r="J179" s="23"/>
    </row>
    <row r="180" spans="1:10" ht="18.75">
      <c r="A180" s="172"/>
      <c r="B180" s="163"/>
      <c r="C180" s="98"/>
      <c r="D180" s="36">
        <f t="shared" si="14"/>
        <v>0</v>
      </c>
      <c r="E180" s="88"/>
      <c r="F180" s="88"/>
      <c r="G180" s="88"/>
      <c r="H180" s="88"/>
      <c r="I180" s="88"/>
      <c r="J180" s="23"/>
    </row>
    <row r="181" spans="1:10" ht="18.75">
      <c r="A181" s="173"/>
      <c r="B181" s="163"/>
      <c r="C181" s="88"/>
      <c r="D181" s="36">
        <f t="shared" si="14"/>
        <v>0</v>
      </c>
      <c r="E181" s="88"/>
      <c r="F181" s="88"/>
      <c r="G181" s="88"/>
      <c r="H181" s="88"/>
      <c r="I181" s="88"/>
      <c r="J181" s="23"/>
    </row>
    <row r="182" spans="1:10" ht="37.5" customHeight="1">
      <c r="A182" s="171" t="s">
        <v>176</v>
      </c>
      <c r="B182" s="163"/>
      <c r="C182" s="98" t="s">
        <v>293</v>
      </c>
      <c r="D182" s="36">
        <f t="shared" si="14"/>
        <v>0</v>
      </c>
      <c r="E182" s="101"/>
      <c r="F182" s="88"/>
      <c r="G182" s="88"/>
      <c r="H182" s="88"/>
      <c r="I182" s="88"/>
      <c r="J182" s="23"/>
    </row>
    <row r="183" spans="1:10" ht="37.5">
      <c r="A183" s="172"/>
      <c r="B183" s="163"/>
      <c r="C183" s="98" t="s">
        <v>223</v>
      </c>
      <c r="D183" s="89">
        <f t="shared" si="14"/>
        <v>880907.47</v>
      </c>
      <c r="E183" s="101"/>
      <c r="F183" s="101">
        <v>880907.47</v>
      </c>
      <c r="G183" s="88"/>
      <c r="H183" s="88"/>
      <c r="I183" s="88"/>
      <c r="J183" s="23"/>
    </row>
    <row r="184" spans="1:10" ht="37.5">
      <c r="A184" s="172"/>
      <c r="B184" s="163"/>
      <c r="C184" s="98" t="s">
        <v>222</v>
      </c>
      <c r="D184" s="89">
        <f t="shared" si="14"/>
        <v>590911.27</v>
      </c>
      <c r="E184" s="101">
        <v>590911.27</v>
      </c>
      <c r="F184" s="88"/>
      <c r="G184" s="88"/>
      <c r="H184" s="88"/>
      <c r="I184" s="88"/>
      <c r="J184" s="23"/>
    </row>
    <row r="185" spans="1:10" ht="37.5">
      <c r="A185" s="172"/>
      <c r="B185" s="163"/>
      <c r="C185" s="98" t="s">
        <v>220</v>
      </c>
      <c r="D185" s="89">
        <f t="shared" si="14"/>
        <v>22951</v>
      </c>
      <c r="E185" s="101">
        <v>22951</v>
      </c>
      <c r="F185" s="88"/>
      <c r="G185" s="88"/>
      <c r="H185" s="88"/>
      <c r="I185" s="88"/>
      <c r="J185" s="23"/>
    </row>
    <row r="186" spans="1:10" ht="37.5">
      <c r="A186" s="172"/>
      <c r="B186" s="163"/>
      <c r="C186" s="98" t="s">
        <v>221</v>
      </c>
      <c r="D186" s="89">
        <f>SUM(E186:I186)</f>
        <v>49989.49</v>
      </c>
      <c r="E186" s="101">
        <v>49989.49</v>
      </c>
      <c r="F186" s="88"/>
      <c r="G186" s="88"/>
      <c r="H186" s="88"/>
      <c r="I186" s="88"/>
      <c r="J186" s="23"/>
    </row>
    <row r="187" spans="1:10" ht="37.5">
      <c r="A187" s="38" t="s">
        <v>124</v>
      </c>
      <c r="B187" s="23">
        <v>300</v>
      </c>
      <c r="C187" s="23" t="s">
        <v>107</v>
      </c>
      <c r="D187" s="23"/>
      <c r="E187" s="88"/>
      <c r="F187" s="88"/>
      <c r="G187" s="88"/>
      <c r="H187" s="88"/>
      <c r="I187" s="88"/>
      <c r="J187" s="23"/>
    </row>
    <row r="188" spans="1:10" ht="18.75">
      <c r="A188" s="30" t="s">
        <v>82</v>
      </c>
      <c r="B188" s="156">
        <v>310</v>
      </c>
      <c r="C188" s="156"/>
      <c r="D188" s="156"/>
      <c r="E188" s="156"/>
      <c r="F188" s="156"/>
      <c r="G188" s="156"/>
      <c r="H188" s="156"/>
      <c r="I188" s="156"/>
      <c r="J188" s="156"/>
    </row>
    <row r="189" spans="1:10" ht="18.75">
      <c r="A189" s="28" t="s">
        <v>125</v>
      </c>
      <c r="B189" s="157"/>
      <c r="C189" s="157"/>
      <c r="D189" s="157"/>
      <c r="E189" s="157"/>
      <c r="F189" s="157"/>
      <c r="G189" s="157"/>
      <c r="H189" s="157"/>
      <c r="I189" s="157"/>
      <c r="J189" s="157"/>
    </row>
    <row r="190" spans="1:10" ht="18.75">
      <c r="A190" s="25" t="s">
        <v>126</v>
      </c>
      <c r="B190" s="23">
        <v>320</v>
      </c>
      <c r="C190" s="23"/>
      <c r="D190" s="23"/>
      <c r="E190" s="23"/>
      <c r="F190" s="23"/>
      <c r="G190" s="23"/>
      <c r="H190" s="23"/>
      <c r="I190" s="23"/>
      <c r="J190" s="23"/>
    </row>
    <row r="191" spans="1:10" ht="37.5">
      <c r="A191" s="38" t="s">
        <v>127</v>
      </c>
      <c r="B191" s="23">
        <v>400</v>
      </c>
      <c r="C191" s="23"/>
      <c r="D191" s="23"/>
      <c r="E191" s="23"/>
      <c r="F191" s="23"/>
      <c r="G191" s="23"/>
      <c r="H191" s="23"/>
      <c r="I191" s="23"/>
      <c r="J191" s="23"/>
    </row>
    <row r="192" spans="1:10" ht="18.75">
      <c r="A192" s="30" t="s">
        <v>128</v>
      </c>
      <c r="B192" s="156">
        <v>410</v>
      </c>
      <c r="C192" s="156"/>
      <c r="D192" s="156"/>
      <c r="E192" s="156"/>
      <c r="F192" s="156"/>
      <c r="G192" s="156"/>
      <c r="H192" s="156"/>
      <c r="I192" s="156"/>
      <c r="J192" s="156"/>
    </row>
    <row r="193" spans="1:10" ht="18.75">
      <c r="A193" s="28" t="s">
        <v>129</v>
      </c>
      <c r="B193" s="157"/>
      <c r="C193" s="157"/>
      <c r="D193" s="157"/>
      <c r="E193" s="157"/>
      <c r="F193" s="157"/>
      <c r="G193" s="157"/>
      <c r="H193" s="157"/>
      <c r="I193" s="157"/>
      <c r="J193" s="157"/>
    </row>
    <row r="194" spans="1:10" ht="18.75">
      <c r="A194" s="25" t="s">
        <v>130</v>
      </c>
      <c r="B194" s="23">
        <v>420</v>
      </c>
      <c r="C194" s="23"/>
      <c r="D194" s="23"/>
      <c r="E194" s="23"/>
      <c r="F194" s="23"/>
      <c r="G194" s="23"/>
      <c r="H194" s="23"/>
      <c r="I194" s="23"/>
      <c r="J194" s="23"/>
    </row>
    <row r="195" spans="1:10" ht="18.75">
      <c r="A195" s="25" t="s">
        <v>131</v>
      </c>
      <c r="B195" s="23">
        <v>500</v>
      </c>
      <c r="C195" s="23" t="s">
        <v>107</v>
      </c>
      <c r="D195" s="23"/>
      <c r="E195" s="23"/>
      <c r="F195" s="23"/>
      <c r="G195" s="23"/>
      <c r="H195" s="23"/>
      <c r="I195" s="23"/>
      <c r="J195" s="23"/>
    </row>
    <row r="196" spans="1:10" ht="18.75">
      <c r="A196" s="25" t="s">
        <v>132</v>
      </c>
      <c r="B196" s="23">
        <v>600</v>
      </c>
      <c r="C196" s="23" t="s">
        <v>107</v>
      </c>
      <c r="D196" s="23"/>
      <c r="E196" s="23"/>
      <c r="F196" s="23"/>
      <c r="G196" s="23"/>
      <c r="H196" s="23"/>
      <c r="I196" s="23"/>
      <c r="J196" s="23"/>
    </row>
    <row r="197" spans="1:10" ht="18.75">
      <c r="A197" s="25" t="s">
        <v>126</v>
      </c>
      <c r="B197" s="23">
        <v>320</v>
      </c>
      <c r="C197" s="23"/>
      <c r="D197" s="23"/>
      <c r="E197" s="23"/>
      <c r="F197" s="23"/>
      <c r="G197" s="23"/>
      <c r="H197" s="23"/>
      <c r="I197" s="23"/>
      <c r="J197" s="23"/>
    </row>
    <row r="198" spans="1:10" ht="37.5">
      <c r="A198" s="38" t="s">
        <v>127</v>
      </c>
      <c r="B198" s="23">
        <v>400</v>
      </c>
      <c r="C198" s="23"/>
      <c r="D198" s="23"/>
      <c r="E198" s="23"/>
      <c r="F198" s="23"/>
      <c r="G198" s="23"/>
      <c r="H198" s="23"/>
      <c r="I198" s="23"/>
      <c r="J198" s="23"/>
    </row>
    <row r="199" spans="1:10" ht="18.75">
      <c r="A199" s="30" t="s">
        <v>128</v>
      </c>
      <c r="B199" s="156">
        <v>410</v>
      </c>
      <c r="C199" s="156"/>
      <c r="D199" s="156"/>
      <c r="E199" s="156"/>
      <c r="F199" s="156"/>
      <c r="G199" s="156"/>
      <c r="H199" s="156"/>
      <c r="I199" s="156"/>
      <c r="J199" s="156"/>
    </row>
    <row r="200" spans="1:10" ht="18.75">
      <c r="A200" s="28" t="s">
        <v>129</v>
      </c>
      <c r="B200" s="157"/>
      <c r="C200" s="157"/>
      <c r="D200" s="157"/>
      <c r="E200" s="157"/>
      <c r="F200" s="157"/>
      <c r="G200" s="157"/>
      <c r="H200" s="157"/>
      <c r="I200" s="157"/>
      <c r="J200" s="157"/>
    </row>
    <row r="201" spans="1:10" ht="18.75">
      <c r="A201" s="25" t="s">
        <v>130</v>
      </c>
      <c r="B201" s="23">
        <v>420</v>
      </c>
      <c r="C201" s="23"/>
      <c r="D201" s="23"/>
      <c r="E201" s="23"/>
      <c r="F201" s="23"/>
      <c r="G201" s="23"/>
      <c r="H201" s="23"/>
      <c r="I201" s="23"/>
      <c r="J201" s="23"/>
    </row>
    <row r="202" spans="1:10" ht="18.75">
      <c r="A202" s="25" t="s">
        <v>131</v>
      </c>
      <c r="B202" s="23">
        <v>500</v>
      </c>
      <c r="C202" s="23" t="s">
        <v>107</v>
      </c>
      <c r="D202" s="23"/>
      <c r="E202" s="23"/>
      <c r="F202" s="23"/>
      <c r="G202" s="23"/>
      <c r="H202" s="23"/>
      <c r="I202" s="23"/>
      <c r="J202" s="23"/>
    </row>
    <row r="203" spans="1:10" ht="18.75">
      <c r="A203" s="25" t="s">
        <v>132</v>
      </c>
      <c r="B203" s="23">
        <v>600</v>
      </c>
      <c r="C203" s="23" t="s">
        <v>107</v>
      </c>
      <c r="D203" s="23"/>
      <c r="E203" s="23"/>
      <c r="F203" s="23"/>
      <c r="G203" s="23"/>
      <c r="H203" s="23"/>
      <c r="I203" s="23"/>
      <c r="J203" s="23"/>
    </row>
    <row r="204" spans="1:10" ht="39" customHeight="1">
      <c r="A204" s="45"/>
      <c r="B204" s="43"/>
      <c r="C204" s="44"/>
      <c r="D204" s="44"/>
      <c r="E204" s="43"/>
      <c r="F204" s="44"/>
      <c r="G204" s="44"/>
      <c r="H204" s="43"/>
      <c r="I204" s="43"/>
      <c r="J204" s="43"/>
    </row>
    <row r="205" spans="1:10" ht="30" customHeight="1">
      <c r="A205" s="45"/>
      <c r="B205" s="43"/>
      <c r="C205" s="44"/>
      <c r="D205" s="44"/>
      <c r="E205" s="43"/>
      <c r="F205" s="43"/>
      <c r="G205" s="43"/>
      <c r="H205" s="43"/>
      <c r="I205" s="44"/>
      <c r="J205" s="44"/>
    </row>
    <row r="206" spans="1:11" ht="20.25" customHeight="1">
      <c r="A206" s="178" t="s">
        <v>97</v>
      </c>
      <c r="B206" s="178"/>
      <c r="C206" s="178"/>
      <c r="D206" s="178"/>
      <c r="E206" s="178"/>
      <c r="F206" s="178"/>
      <c r="G206" s="178"/>
      <c r="H206" s="178"/>
      <c r="I206" s="178"/>
      <c r="J206" s="178"/>
      <c r="K206" s="24"/>
    </row>
    <row r="207" spans="1:11" ht="20.25" customHeight="1">
      <c r="A207" s="177" t="s">
        <v>309</v>
      </c>
      <c r="B207" s="177"/>
      <c r="C207" s="177"/>
      <c r="D207" s="177"/>
      <c r="E207" s="177"/>
      <c r="F207" s="177"/>
      <c r="G207" s="177"/>
      <c r="H207" s="177"/>
      <c r="I207" s="177"/>
      <c r="J207" s="177"/>
      <c r="K207" s="41"/>
    </row>
    <row r="210" spans="1:10" ht="18.75">
      <c r="A210" s="156" t="s">
        <v>48</v>
      </c>
      <c r="B210" s="156" t="s">
        <v>98</v>
      </c>
      <c r="C210" s="156" t="s">
        <v>99</v>
      </c>
      <c r="D210" s="161" t="s">
        <v>100</v>
      </c>
      <c r="E210" s="162"/>
      <c r="F210" s="162"/>
      <c r="G210" s="162"/>
      <c r="H210" s="162"/>
      <c r="I210" s="162"/>
      <c r="J210" s="162"/>
    </row>
    <row r="211" spans="1:10" ht="26.25" customHeight="1">
      <c r="A211" s="163"/>
      <c r="B211" s="163"/>
      <c r="C211" s="163"/>
      <c r="D211" s="156" t="s">
        <v>3</v>
      </c>
      <c r="E211" s="161" t="s">
        <v>2</v>
      </c>
      <c r="F211" s="162"/>
      <c r="G211" s="162"/>
      <c r="H211" s="162"/>
      <c r="I211" s="162"/>
      <c r="J211" s="162"/>
    </row>
    <row r="212" spans="1:10" ht="131.25" customHeight="1">
      <c r="A212" s="163"/>
      <c r="B212" s="163"/>
      <c r="C212" s="163"/>
      <c r="D212" s="163"/>
      <c r="E212" s="156" t="s">
        <v>164</v>
      </c>
      <c r="F212" s="180" t="s">
        <v>101</v>
      </c>
      <c r="G212" s="156" t="s">
        <v>102</v>
      </c>
      <c r="H212" s="156" t="s">
        <v>103</v>
      </c>
      <c r="I212" s="161" t="s">
        <v>104</v>
      </c>
      <c r="J212" s="179"/>
    </row>
    <row r="213" spans="1:10" ht="37.5">
      <c r="A213" s="157"/>
      <c r="B213" s="157"/>
      <c r="C213" s="157"/>
      <c r="D213" s="157"/>
      <c r="E213" s="157"/>
      <c r="F213" s="181"/>
      <c r="G213" s="157"/>
      <c r="H213" s="157"/>
      <c r="I213" s="23" t="s">
        <v>3</v>
      </c>
      <c r="J213" s="23" t="s">
        <v>105</v>
      </c>
    </row>
    <row r="214" spans="1:10" ht="18.75">
      <c r="A214" s="23">
        <v>1</v>
      </c>
      <c r="B214" s="23">
        <v>2</v>
      </c>
      <c r="C214" s="23">
        <v>3</v>
      </c>
      <c r="D214" s="23">
        <v>4</v>
      </c>
      <c r="E214" s="23">
        <v>5</v>
      </c>
      <c r="F214" s="23">
        <v>6</v>
      </c>
      <c r="G214" s="23">
        <v>7</v>
      </c>
      <c r="H214" s="23">
        <v>8</v>
      </c>
      <c r="I214" s="23">
        <v>9</v>
      </c>
      <c r="J214" s="23">
        <v>10</v>
      </c>
    </row>
    <row r="215" spans="1:10" ht="37.5">
      <c r="A215" s="38" t="s">
        <v>106</v>
      </c>
      <c r="B215" s="23">
        <v>100</v>
      </c>
      <c r="C215" s="23" t="s">
        <v>107</v>
      </c>
      <c r="D215" s="23">
        <f>E215+F215+G215+I215</f>
        <v>18897508.849999998</v>
      </c>
      <c r="E215" s="23">
        <v>17642901.38</v>
      </c>
      <c r="F215" s="87">
        <v>1254607.47</v>
      </c>
      <c r="G215" s="23">
        <f>G224</f>
        <v>0</v>
      </c>
      <c r="H215" s="23">
        <f>H220</f>
        <v>0</v>
      </c>
      <c r="I215" s="23"/>
      <c r="J215" s="23">
        <f>J220</f>
        <v>0</v>
      </c>
    </row>
    <row r="216" spans="1:10" ht="18.75">
      <c r="A216" s="27" t="s">
        <v>2</v>
      </c>
      <c r="B216" s="156">
        <v>110</v>
      </c>
      <c r="C216" s="182"/>
      <c r="D216" s="156"/>
      <c r="E216" s="156" t="s">
        <v>107</v>
      </c>
      <c r="F216" s="156" t="s">
        <v>107</v>
      </c>
      <c r="G216" s="156" t="s">
        <v>107</v>
      </c>
      <c r="H216" s="156" t="s">
        <v>107</v>
      </c>
      <c r="I216" s="156"/>
      <c r="J216" s="156" t="s">
        <v>107</v>
      </c>
    </row>
    <row r="217" spans="1:10" ht="12.75">
      <c r="A217" s="164" t="s">
        <v>108</v>
      </c>
      <c r="B217" s="163"/>
      <c r="C217" s="183"/>
      <c r="D217" s="163"/>
      <c r="E217" s="163"/>
      <c r="F217" s="163"/>
      <c r="G217" s="163"/>
      <c r="H217" s="163"/>
      <c r="I217" s="163"/>
      <c r="J217" s="163"/>
    </row>
    <row r="218" spans="1:10" ht="12.75">
      <c r="A218" s="165"/>
      <c r="B218" s="157"/>
      <c r="C218" s="184"/>
      <c r="D218" s="157"/>
      <c r="E218" s="157"/>
      <c r="F218" s="157"/>
      <c r="G218" s="157"/>
      <c r="H218" s="157"/>
      <c r="I218" s="157"/>
      <c r="J218" s="157"/>
    </row>
    <row r="219" spans="1:10" ht="18.75">
      <c r="A219" s="39"/>
      <c r="B219" s="48"/>
      <c r="C219" s="46"/>
      <c r="D219" s="23"/>
      <c r="E219" s="23"/>
      <c r="F219" s="23"/>
      <c r="G219" s="23"/>
      <c r="H219" s="23"/>
      <c r="I219" s="23"/>
      <c r="J219" s="23"/>
    </row>
    <row r="220" spans="1:10" ht="18.75">
      <c r="A220" s="25" t="s">
        <v>109</v>
      </c>
      <c r="B220" s="23">
        <v>120</v>
      </c>
      <c r="C220" s="46" t="s">
        <v>178</v>
      </c>
      <c r="D220" s="23">
        <f>E220+H220+I220</f>
        <v>0</v>
      </c>
      <c r="E220" s="23"/>
      <c r="F220" s="23" t="s">
        <v>107</v>
      </c>
      <c r="G220" s="23" t="s">
        <v>107</v>
      </c>
      <c r="H220" s="23">
        <v>0</v>
      </c>
      <c r="I220" s="23"/>
      <c r="J220" s="23">
        <v>0</v>
      </c>
    </row>
    <row r="221" spans="1:10" ht="18.75">
      <c r="A221" s="39"/>
      <c r="B221" s="48"/>
      <c r="C221" s="46"/>
      <c r="D221" s="23"/>
      <c r="E221" s="23"/>
      <c r="F221" s="23"/>
      <c r="G221" s="23"/>
      <c r="H221" s="23"/>
      <c r="I221" s="23"/>
      <c r="J221" s="23"/>
    </row>
    <row r="222" spans="1:10" ht="37.5">
      <c r="A222" s="25" t="s">
        <v>110</v>
      </c>
      <c r="B222" s="23">
        <v>130</v>
      </c>
      <c r="C222" s="46"/>
      <c r="D222" s="23"/>
      <c r="E222" s="23" t="s">
        <v>107</v>
      </c>
      <c r="F222" s="23" t="s">
        <v>107</v>
      </c>
      <c r="G222" s="23" t="s">
        <v>107</v>
      </c>
      <c r="H222" s="23" t="s">
        <v>107</v>
      </c>
      <c r="I222" s="23"/>
      <c r="J222" s="23" t="s">
        <v>107</v>
      </c>
    </row>
    <row r="223" spans="1:10" ht="93.75">
      <c r="A223" s="25" t="s">
        <v>111</v>
      </c>
      <c r="B223" s="23">
        <v>140</v>
      </c>
      <c r="C223" s="46"/>
      <c r="D223" s="23"/>
      <c r="E223" s="23" t="s">
        <v>107</v>
      </c>
      <c r="F223" s="23" t="s">
        <v>107</v>
      </c>
      <c r="G223" s="23" t="s">
        <v>107</v>
      </c>
      <c r="H223" s="23" t="s">
        <v>107</v>
      </c>
      <c r="I223" s="23"/>
      <c r="J223" s="23" t="s">
        <v>107</v>
      </c>
    </row>
    <row r="224" spans="1:10" ht="37.5">
      <c r="A224" s="25" t="s">
        <v>112</v>
      </c>
      <c r="B224" s="23">
        <v>150</v>
      </c>
      <c r="C224" s="46" t="s">
        <v>179</v>
      </c>
      <c r="D224" s="87">
        <f>F224+G224</f>
        <v>0</v>
      </c>
      <c r="E224" s="23" t="s">
        <v>107</v>
      </c>
      <c r="F224" s="87"/>
      <c r="G224" s="23"/>
      <c r="H224" s="23" t="s">
        <v>107</v>
      </c>
      <c r="I224" s="23" t="s">
        <v>107</v>
      </c>
      <c r="J224" s="23" t="s">
        <v>107</v>
      </c>
    </row>
    <row r="225" spans="1:10" ht="18.75">
      <c r="A225" s="25" t="s">
        <v>113</v>
      </c>
      <c r="B225" s="23">
        <v>160</v>
      </c>
      <c r="C225" s="46"/>
      <c r="D225" s="23"/>
      <c r="E225" s="23" t="s">
        <v>107</v>
      </c>
      <c r="F225" s="23" t="s">
        <v>107</v>
      </c>
      <c r="G225" s="23" t="s">
        <v>107</v>
      </c>
      <c r="H225" s="23" t="s">
        <v>107</v>
      </c>
      <c r="I225" s="23"/>
      <c r="J225" s="23"/>
    </row>
    <row r="226" spans="1:10" ht="18.75">
      <c r="A226" s="25" t="s">
        <v>114</v>
      </c>
      <c r="B226" s="23">
        <v>180</v>
      </c>
      <c r="C226" s="46" t="s">
        <v>107</v>
      </c>
      <c r="D226" s="23"/>
      <c r="E226" s="23" t="s">
        <v>107</v>
      </c>
      <c r="F226" s="23" t="s">
        <v>107</v>
      </c>
      <c r="G226" s="23" t="s">
        <v>107</v>
      </c>
      <c r="H226" s="23" t="s">
        <v>107</v>
      </c>
      <c r="I226" s="23"/>
      <c r="J226" s="23" t="s">
        <v>107</v>
      </c>
    </row>
    <row r="227" spans="1:10" ht="18.75">
      <c r="A227" s="39"/>
      <c r="B227" s="48"/>
      <c r="C227" s="23"/>
      <c r="D227" s="23"/>
      <c r="E227" s="23"/>
      <c r="F227" s="23"/>
      <c r="G227" s="23"/>
      <c r="H227" s="23"/>
      <c r="I227" s="23"/>
      <c r="J227" s="23"/>
    </row>
    <row r="228" spans="1:10" ht="18.75">
      <c r="A228" s="38" t="s">
        <v>115</v>
      </c>
      <c r="B228" s="23">
        <v>200</v>
      </c>
      <c r="C228" s="23" t="s">
        <v>107</v>
      </c>
      <c r="D228" s="23">
        <f aca="true" t="shared" si="15" ref="D228:J228">D229+D246+SUM(D248:D252)+D260+D261</f>
        <v>18897508.85</v>
      </c>
      <c r="E228" s="23">
        <f t="shared" si="15"/>
        <v>17642901.380000003</v>
      </c>
      <c r="F228" s="87">
        <f t="shared" si="15"/>
        <v>1254607.47</v>
      </c>
      <c r="G228" s="23">
        <f t="shared" si="15"/>
        <v>0</v>
      </c>
      <c r="H228" s="23">
        <f t="shared" si="15"/>
        <v>0</v>
      </c>
      <c r="I228" s="23">
        <f t="shared" si="15"/>
        <v>0</v>
      </c>
      <c r="J228" s="23">
        <f t="shared" si="15"/>
        <v>0</v>
      </c>
    </row>
    <row r="229" spans="1:10" ht="37.5">
      <c r="A229" s="25" t="s">
        <v>116</v>
      </c>
      <c r="B229" s="23">
        <v>210</v>
      </c>
      <c r="C229" s="23" t="s">
        <v>181</v>
      </c>
      <c r="D229" s="23">
        <f aca="true" t="shared" si="16" ref="D229:J229">D230+SUM(D241:D245)</f>
        <v>16110151.250000002</v>
      </c>
      <c r="E229" s="23">
        <f t="shared" si="16"/>
        <v>15736451.250000002</v>
      </c>
      <c r="F229" s="23">
        <f t="shared" si="16"/>
        <v>373700</v>
      </c>
      <c r="G229" s="23">
        <f t="shared" si="16"/>
        <v>0</v>
      </c>
      <c r="H229" s="23">
        <f t="shared" si="16"/>
        <v>0</v>
      </c>
      <c r="I229" s="23">
        <f t="shared" si="16"/>
        <v>0</v>
      </c>
      <c r="J229" s="23">
        <f t="shared" si="16"/>
        <v>0</v>
      </c>
    </row>
    <row r="230" spans="1:10" ht="18.75">
      <c r="A230" s="27" t="s">
        <v>82</v>
      </c>
      <c r="B230" s="156">
        <v>211</v>
      </c>
      <c r="C230" s="156" t="s">
        <v>181</v>
      </c>
      <c r="D230" s="156">
        <f aca="true" t="shared" si="17" ref="D230:J230">SUM(D233:D240)</f>
        <v>15736451.250000002</v>
      </c>
      <c r="E230" s="156">
        <f t="shared" si="17"/>
        <v>15736451.250000002</v>
      </c>
      <c r="F230" s="156">
        <f t="shared" si="17"/>
        <v>0</v>
      </c>
      <c r="G230" s="156">
        <f t="shared" si="17"/>
        <v>0</v>
      </c>
      <c r="H230" s="156">
        <f t="shared" si="17"/>
        <v>0</v>
      </c>
      <c r="I230" s="156">
        <f t="shared" si="17"/>
        <v>0</v>
      </c>
      <c r="J230" s="156">
        <f t="shared" si="17"/>
        <v>0</v>
      </c>
    </row>
    <row r="231" spans="1:10" ht="12.75" customHeight="1">
      <c r="A231" s="172" t="s">
        <v>180</v>
      </c>
      <c r="B231" s="163"/>
      <c r="C231" s="163"/>
      <c r="D231" s="163"/>
      <c r="E231" s="163"/>
      <c r="F231" s="163"/>
      <c r="G231" s="163"/>
      <c r="H231" s="163"/>
      <c r="I231" s="163"/>
      <c r="J231" s="163"/>
    </row>
    <row r="232" spans="1:10" ht="27" customHeight="1">
      <c r="A232" s="169"/>
      <c r="B232" s="163"/>
      <c r="C232" s="157"/>
      <c r="D232" s="157"/>
      <c r="E232" s="157"/>
      <c r="F232" s="157"/>
      <c r="G232" s="157"/>
      <c r="H232" s="157"/>
      <c r="I232" s="157"/>
      <c r="J232" s="157"/>
    </row>
    <row r="233" spans="1:10" ht="37.5">
      <c r="A233" s="166" t="s">
        <v>165</v>
      </c>
      <c r="B233" s="168"/>
      <c r="C233" s="97" t="s">
        <v>182</v>
      </c>
      <c r="D233" s="89">
        <f aca="true" t="shared" si="18" ref="D233:D246">SUM(E233:I233)</f>
        <v>7728669.62</v>
      </c>
      <c r="E233" s="90">
        <v>7728669.62</v>
      </c>
      <c r="F233" s="90"/>
      <c r="G233" s="36"/>
      <c r="H233" s="36"/>
      <c r="I233" s="36"/>
      <c r="J233" s="36"/>
    </row>
    <row r="234" spans="1:10" ht="37.5">
      <c r="A234" s="167"/>
      <c r="B234" s="168"/>
      <c r="C234" s="97" t="s">
        <v>213</v>
      </c>
      <c r="D234" s="89">
        <f t="shared" si="18"/>
        <v>2949027.45</v>
      </c>
      <c r="E234" s="90">
        <v>2949027.45</v>
      </c>
      <c r="F234" s="90"/>
      <c r="G234" s="36"/>
      <c r="H234" s="36"/>
      <c r="I234" s="36"/>
      <c r="J234" s="36"/>
    </row>
    <row r="235" spans="1:10" ht="37.5">
      <c r="A235" s="167"/>
      <c r="B235" s="168"/>
      <c r="C235" s="97" t="s">
        <v>214</v>
      </c>
      <c r="D235" s="89">
        <f t="shared" si="18"/>
        <v>1059936.16</v>
      </c>
      <c r="E235" s="90">
        <v>1059936.16</v>
      </c>
      <c r="F235" s="90"/>
      <c r="G235" s="36"/>
      <c r="H235" s="36"/>
      <c r="I235" s="36"/>
      <c r="J235" s="36"/>
    </row>
    <row r="236" spans="1:10" ht="37.5">
      <c r="A236" s="167"/>
      <c r="B236" s="168"/>
      <c r="C236" s="97" t="s">
        <v>215</v>
      </c>
      <c r="D236" s="89">
        <f t="shared" si="18"/>
        <v>348734.87</v>
      </c>
      <c r="E236" s="90">
        <v>348734.87</v>
      </c>
      <c r="F236" s="90"/>
      <c r="G236" s="36"/>
      <c r="H236" s="36"/>
      <c r="I236" s="36"/>
      <c r="J236" s="36"/>
    </row>
    <row r="237" spans="1:10" ht="37.5">
      <c r="A237" s="176" t="s">
        <v>166</v>
      </c>
      <c r="B237" s="163"/>
      <c r="C237" s="97" t="s">
        <v>183</v>
      </c>
      <c r="D237" s="89">
        <f t="shared" si="18"/>
        <v>2334058.23</v>
      </c>
      <c r="E237" s="90">
        <v>2334058.23</v>
      </c>
      <c r="F237" s="90"/>
      <c r="G237" s="36"/>
      <c r="H237" s="36"/>
      <c r="I237" s="36"/>
      <c r="J237" s="36"/>
    </row>
    <row r="238" spans="1:10" ht="37.5">
      <c r="A238" s="172"/>
      <c r="B238" s="163"/>
      <c r="C238" s="97" t="s">
        <v>216</v>
      </c>
      <c r="D238" s="89">
        <f t="shared" si="18"/>
        <v>890606.29</v>
      </c>
      <c r="E238" s="90">
        <v>890606.29</v>
      </c>
      <c r="F238" s="90"/>
      <c r="G238" s="36"/>
      <c r="H238" s="36"/>
      <c r="I238" s="36"/>
      <c r="J238" s="36"/>
    </row>
    <row r="239" spans="1:10" ht="37.5">
      <c r="A239" s="172"/>
      <c r="B239" s="163"/>
      <c r="C239" s="97" t="s">
        <v>217</v>
      </c>
      <c r="D239" s="89">
        <f t="shared" si="18"/>
        <v>320100.71</v>
      </c>
      <c r="E239" s="90">
        <v>320100.71</v>
      </c>
      <c r="F239" s="90"/>
      <c r="G239" s="36"/>
      <c r="H239" s="36"/>
      <c r="I239" s="36"/>
      <c r="J239" s="36"/>
    </row>
    <row r="240" spans="1:10" ht="37.5">
      <c r="A240" s="172"/>
      <c r="B240" s="163"/>
      <c r="C240" s="97" t="s">
        <v>218</v>
      </c>
      <c r="D240" s="89">
        <f t="shared" si="18"/>
        <v>105317.92</v>
      </c>
      <c r="E240" s="90">
        <v>105317.92</v>
      </c>
      <c r="F240" s="90"/>
      <c r="G240" s="36"/>
      <c r="H240" s="36"/>
      <c r="I240" s="36"/>
      <c r="J240" s="36"/>
    </row>
    <row r="241" spans="1:10" ht="37.5">
      <c r="A241" s="171" t="s">
        <v>167</v>
      </c>
      <c r="B241" s="156">
        <v>212</v>
      </c>
      <c r="C241" s="98" t="s">
        <v>219</v>
      </c>
      <c r="D241" s="89">
        <f t="shared" si="18"/>
        <v>358700</v>
      </c>
      <c r="E241" s="91"/>
      <c r="F241" s="91">
        <v>358700</v>
      </c>
      <c r="G241" s="23"/>
      <c r="H241" s="23"/>
      <c r="I241" s="23"/>
      <c r="J241" s="23"/>
    </row>
    <row r="242" spans="1:10" ht="37.5">
      <c r="A242" s="172"/>
      <c r="B242" s="163"/>
      <c r="C242" s="98" t="s">
        <v>262</v>
      </c>
      <c r="D242" s="89">
        <f t="shared" si="18"/>
        <v>15000</v>
      </c>
      <c r="E242" s="91"/>
      <c r="F242" s="91">
        <v>15000</v>
      </c>
      <c r="G242" s="23"/>
      <c r="H242" s="23"/>
      <c r="I242" s="23"/>
      <c r="J242" s="23"/>
    </row>
    <row r="243" spans="1:10" ht="37.5">
      <c r="A243" s="172"/>
      <c r="B243" s="163"/>
      <c r="C243" s="98" t="s">
        <v>279</v>
      </c>
      <c r="D243" s="36">
        <f t="shared" si="18"/>
        <v>0</v>
      </c>
      <c r="E243" s="23"/>
      <c r="F243" s="23"/>
      <c r="G243" s="23"/>
      <c r="H243" s="23"/>
      <c r="I243" s="23"/>
      <c r="J243" s="23"/>
    </row>
    <row r="244" spans="1:10" ht="18.75">
      <c r="A244" s="172"/>
      <c r="B244" s="163"/>
      <c r="C244" s="46"/>
      <c r="D244" s="36">
        <f t="shared" si="18"/>
        <v>0</v>
      </c>
      <c r="E244" s="23"/>
      <c r="F244" s="23"/>
      <c r="G244" s="23"/>
      <c r="H244" s="23"/>
      <c r="I244" s="23"/>
      <c r="J244" s="23"/>
    </row>
    <row r="245" spans="1:10" ht="18.75">
      <c r="A245" s="173"/>
      <c r="B245" s="157"/>
      <c r="C245" s="46"/>
      <c r="D245" s="36">
        <f t="shared" si="18"/>
        <v>0</v>
      </c>
      <c r="E245" s="23"/>
      <c r="F245" s="23"/>
      <c r="G245" s="23"/>
      <c r="H245" s="23"/>
      <c r="I245" s="23"/>
      <c r="J245" s="23"/>
    </row>
    <row r="246" spans="1:10" ht="39.75" customHeight="1">
      <c r="A246" s="25" t="s">
        <v>117</v>
      </c>
      <c r="B246" s="23">
        <v>220</v>
      </c>
      <c r="C246" s="46" t="s">
        <v>184</v>
      </c>
      <c r="D246" s="36">
        <f t="shared" si="18"/>
        <v>0</v>
      </c>
      <c r="E246" s="23"/>
      <c r="F246" s="23"/>
      <c r="G246" s="23"/>
      <c r="H246" s="23"/>
      <c r="I246" s="23"/>
      <c r="J246" s="23"/>
    </row>
    <row r="247" spans="1:10" ht="18.75">
      <c r="A247" s="29"/>
      <c r="B247" s="48"/>
      <c r="C247" s="46"/>
      <c r="D247" s="36">
        <f>SUM(E247:I247)</f>
        <v>0</v>
      </c>
      <c r="E247" s="23"/>
      <c r="F247" s="23"/>
      <c r="G247" s="23"/>
      <c r="H247" s="23"/>
      <c r="I247" s="23"/>
      <c r="J247" s="23"/>
    </row>
    <row r="248" spans="1:10" ht="18.75">
      <c r="A248" s="170" t="s">
        <v>118</v>
      </c>
      <c r="B248" s="156">
        <v>230</v>
      </c>
      <c r="C248" s="47"/>
      <c r="D248" s="36"/>
      <c r="E248" s="23"/>
      <c r="F248" s="23"/>
      <c r="G248" s="23"/>
      <c r="H248" s="23"/>
      <c r="I248" s="23"/>
      <c r="J248" s="23"/>
    </row>
    <row r="249" spans="1:10" ht="18.75">
      <c r="A249" s="169"/>
      <c r="B249" s="163"/>
      <c r="C249" s="47"/>
      <c r="D249" s="89"/>
      <c r="E249" s="91"/>
      <c r="F249" s="23"/>
      <c r="G249" s="23"/>
      <c r="H249" s="23"/>
      <c r="I249" s="23"/>
      <c r="J249" s="23"/>
    </row>
    <row r="250" spans="1:10" ht="18.75">
      <c r="A250" s="169"/>
      <c r="B250" s="163"/>
      <c r="C250" s="46"/>
      <c r="D250" s="36">
        <f>SUM(E250:I250)</f>
        <v>0</v>
      </c>
      <c r="E250" s="23"/>
      <c r="F250" s="23"/>
      <c r="G250" s="23"/>
      <c r="H250" s="23"/>
      <c r="I250" s="23"/>
      <c r="J250" s="23"/>
    </row>
    <row r="251" spans="1:10" ht="18.75">
      <c r="A251" s="169"/>
      <c r="B251" s="163"/>
      <c r="C251" s="46"/>
      <c r="D251" s="36">
        <f>SUM(E251:I251)</f>
        <v>0</v>
      </c>
      <c r="E251" s="23"/>
      <c r="F251" s="23"/>
      <c r="G251" s="23"/>
      <c r="H251" s="23"/>
      <c r="I251" s="23"/>
      <c r="J251" s="23"/>
    </row>
    <row r="252" spans="1:10" ht="18.75">
      <c r="A252" s="165"/>
      <c r="B252" s="157"/>
      <c r="C252" s="46"/>
      <c r="D252" s="36">
        <f>SUM(E252:I252)</f>
        <v>0</v>
      </c>
      <c r="E252" s="23"/>
      <c r="F252" s="23"/>
      <c r="G252" s="23"/>
      <c r="H252" s="23"/>
      <c r="I252" s="23"/>
      <c r="J252" s="23"/>
    </row>
    <row r="253" spans="1:10" ht="18" customHeight="1">
      <c r="A253" s="29" t="s">
        <v>82</v>
      </c>
      <c r="B253" s="48"/>
      <c r="C253" s="46"/>
      <c r="D253" s="23"/>
      <c r="E253" s="23"/>
      <c r="F253" s="23"/>
      <c r="G253" s="23"/>
      <c r="H253" s="23"/>
      <c r="I253" s="23"/>
      <c r="J253" s="23"/>
    </row>
    <row r="254" spans="1:10" ht="12.75">
      <c r="A254" s="185" t="s">
        <v>119</v>
      </c>
      <c r="B254" s="156">
        <v>240</v>
      </c>
      <c r="C254" s="182"/>
      <c r="D254" s="156"/>
      <c r="E254" s="156"/>
      <c r="F254" s="156"/>
      <c r="G254" s="156"/>
      <c r="H254" s="156"/>
      <c r="I254" s="156"/>
      <c r="J254" s="156"/>
    </row>
    <row r="255" spans="1:10" ht="12.75">
      <c r="A255" s="169"/>
      <c r="B255" s="163"/>
      <c r="C255" s="183"/>
      <c r="D255" s="163"/>
      <c r="E255" s="163"/>
      <c r="F255" s="163"/>
      <c r="G255" s="163"/>
      <c r="H255" s="163"/>
      <c r="I255" s="163"/>
      <c r="J255" s="163"/>
    </row>
    <row r="256" spans="1:10" ht="12.75">
      <c r="A256" s="164" t="s">
        <v>120</v>
      </c>
      <c r="B256" s="163"/>
      <c r="C256" s="183"/>
      <c r="D256" s="163"/>
      <c r="E256" s="163"/>
      <c r="F256" s="163"/>
      <c r="G256" s="163"/>
      <c r="H256" s="163"/>
      <c r="I256" s="163"/>
      <c r="J256" s="163"/>
    </row>
    <row r="257" spans="1:10" ht="12.75">
      <c r="A257" s="169"/>
      <c r="B257" s="163"/>
      <c r="C257" s="183"/>
      <c r="D257" s="163"/>
      <c r="E257" s="163"/>
      <c r="F257" s="163"/>
      <c r="G257" s="163"/>
      <c r="H257" s="163"/>
      <c r="I257" s="163"/>
      <c r="J257" s="163"/>
    </row>
    <row r="258" spans="1:10" ht="18.75">
      <c r="A258" s="28" t="s">
        <v>121</v>
      </c>
      <c r="B258" s="157"/>
      <c r="C258" s="184"/>
      <c r="D258" s="157"/>
      <c r="E258" s="157"/>
      <c r="F258" s="157"/>
      <c r="G258" s="157"/>
      <c r="H258" s="157"/>
      <c r="I258" s="157"/>
      <c r="J258" s="157"/>
    </row>
    <row r="259" spans="1:10" ht="18.75">
      <c r="A259" s="39"/>
      <c r="B259" s="48"/>
      <c r="C259" s="46"/>
      <c r="D259" s="23"/>
      <c r="E259" s="23"/>
      <c r="F259" s="23"/>
      <c r="G259" s="23"/>
      <c r="H259" s="23"/>
      <c r="I259" s="23"/>
      <c r="J259" s="23"/>
    </row>
    <row r="260" spans="1:10" ht="37.5">
      <c r="A260" s="25" t="s">
        <v>122</v>
      </c>
      <c r="B260" s="23">
        <v>250</v>
      </c>
      <c r="C260" s="46"/>
      <c r="D260" s="36">
        <f>SUM(E260:I260)</f>
        <v>0</v>
      </c>
      <c r="E260" s="23"/>
      <c r="F260" s="23"/>
      <c r="G260" s="23"/>
      <c r="H260" s="23"/>
      <c r="I260" s="23"/>
      <c r="J260" s="23"/>
    </row>
    <row r="261" spans="1:10" ht="37.5">
      <c r="A261" s="25" t="s">
        <v>123</v>
      </c>
      <c r="B261" s="156">
        <v>260</v>
      </c>
      <c r="C261" s="23" t="s">
        <v>107</v>
      </c>
      <c r="D261" s="23">
        <f aca="true" t="shared" si="19" ref="D261:J261">SUM(D262:D286)</f>
        <v>2787357.6</v>
      </c>
      <c r="E261" s="23">
        <f t="shared" si="19"/>
        <v>1906450.1300000001</v>
      </c>
      <c r="F261" s="23">
        <f t="shared" si="19"/>
        <v>880907.47</v>
      </c>
      <c r="G261" s="23">
        <f t="shared" si="19"/>
        <v>0</v>
      </c>
      <c r="H261" s="23">
        <f t="shared" si="19"/>
        <v>0</v>
      </c>
      <c r="I261" s="23">
        <f t="shared" si="19"/>
        <v>0</v>
      </c>
      <c r="J261" s="23">
        <f t="shared" si="19"/>
        <v>0</v>
      </c>
    </row>
    <row r="262" spans="1:10" ht="37.5">
      <c r="A262" s="171" t="s">
        <v>168</v>
      </c>
      <c r="B262" s="163"/>
      <c r="C262" s="98" t="s">
        <v>220</v>
      </c>
      <c r="D262" s="89">
        <f aca="true" t="shared" si="20" ref="D262:D274">SUM(E262:I262)</f>
        <v>26040</v>
      </c>
      <c r="E262" s="87">
        <v>26040</v>
      </c>
      <c r="F262" s="23"/>
      <c r="G262" s="23"/>
      <c r="H262" s="23"/>
      <c r="I262" s="23"/>
      <c r="J262" s="23"/>
    </row>
    <row r="263" spans="1:10" ht="37.5">
      <c r="A263" s="172"/>
      <c r="B263" s="163"/>
      <c r="C263" s="98" t="s">
        <v>221</v>
      </c>
      <c r="D263" s="89">
        <f t="shared" si="20"/>
        <v>293318.4</v>
      </c>
      <c r="E263" s="91">
        <v>293318.4</v>
      </c>
      <c r="F263" s="88"/>
      <c r="G263" s="88"/>
      <c r="H263" s="88"/>
      <c r="I263" s="88"/>
      <c r="J263" s="23"/>
    </row>
    <row r="264" spans="1:10" ht="37.5">
      <c r="A264" s="173"/>
      <c r="B264" s="163"/>
      <c r="C264" s="98" t="s">
        <v>222</v>
      </c>
      <c r="D264" s="89">
        <f t="shared" si="20"/>
        <v>113020</v>
      </c>
      <c r="E264" s="91">
        <v>113020</v>
      </c>
      <c r="F264" s="88"/>
      <c r="G264" s="88"/>
      <c r="H264" s="88"/>
      <c r="I264" s="88"/>
      <c r="J264" s="23"/>
    </row>
    <row r="265" spans="1:10" ht="18.75">
      <c r="A265" s="171" t="s">
        <v>169</v>
      </c>
      <c r="B265" s="163"/>
      <c r="C265" s="98"/>
      <c r="D265" s="89">
        <f t="shared" si="20"/>
        <v>0</v>
      </c>
      <c r="E265" s="91"/>
      <c r="F265" s="88"/>
      <c r="G265" s="88"/>
      <c r="H265" s="88"/>
      <c r="I265" s="88"/>
      <c r="J265" s="23"/>
    </row>
    <row r="266" spans="1:10" ht="18.75">
      <c r="A266" s="173"/>
      <c r="B266" s="163"/>
      <c r="C266" s="98"/>
      <c r="D266" s="89">
        <f t="shared" si="20"/>
        <v>0</v>
      </c>
      <c r="E266" s="91"/>
      <c r="F266" s="88"/>
      <c r="G266" s="88"/>
      <c r="H266" s="88"/>
      <c r="I266" s="88"/>
      <c r="J266" s="23"/>
    </row>
    <row r="267" spans="1:10" ht="37.5">
      <c r="A267" s="25" t="s">
        <v>170</v>
      </c>
      <c r="B267" s="163"/>
      <c r="C267" s="98" t="s">
        <v>222</v>
      </c>
      <c r="D267" s="89">
        <f t="shared" si="20"/>
        <v>430960.59</v>
      </c>
      <c r="E267" s="91">
        <v>430960.59</v>
      </c>
      <c r="F267" s="88"/>
      <c r="G267" s="88"/>
      <c r="H267" s="88"/>
      <c r="I267" s="88"/>
      <c r="J267" s="23"/>
    </row>
    <row r="268" spans="1:10" ht="37.5">
      <c r="A268" s="25" t="s">
        <v>171</v>
      </c>
      <c r="B268" s="163"/>
      <c r="C268" s="88"/>
      <c r="D268" s="36">
        <f t="shared" si="20"/>
        <v>0</v>
      </c>
      <c r="E268" s="88"/>
      <c r="F268" s="88"/>
      <c r="G268" s="88"/>
      <c r="H268" s="88"/>
      <c r="I268" s="88"/>
      <c r="J268" s="23"/>
    </row>
    <row r="269" spans="1:10" ht="37.5">
      <c r="A269" s="171" t="s">
        <v>172</v>
      </c>
      <c r="B269" s="163"/>
      <c r="C269" s="88" t="s">
        <v>222</v>
      </c>
      <c r="D269" s="89">
        <f t="shared" si="20"/>
        <v>15000</v>
      </c>
      <c r="E269" s="91">
        <v>15000</v>
      </c>
      <c r="F269" s="88"/>
      <c r="G269" s="88"/>
      <c r="H269" s="88"/>
      <c r="I269" s="88"/>
      <c r="J269" s="23"/>
    </row>
    <row r="270" spans="1:10" ht="37.5">
      <c r="A270" s="172"/>
      <c r="B270" s="163"/>
      <c r="C270" s="98" t="s">
        <v>283</v>
      </c>
      <c r="D270" s="89">
        <f t="shared" si="20"/>
        <v>21253.64</v>
      </c>
      <c r="E270" s="91">
        <v>21253.64</v>
      </c>
      <c r="F270" s="88"/>
      <c r="G270" s="88"/>
      <c r="H270" s="88"/>
      <c r="I270" s="88"/>
      <c r="J270" s="23"/>
    </row>
    <row r="271" spans="1:10" ht="18.75">
      <c r="A271" s="171" t="s">
        <v>173</v>
      </c>
      <c r="B271" s="163"/>
      <c r="C271" s="98"/>
      <c r="D271" s="36">
        <f t="shared" si="20"/>
        <v>0</v>
      </c>
      <c r="E271" s="88"/>
      <c r="F271" s="88"/>
      <c r="G271" s="88"/>
      <c r="H271" s="88"/>
      <c r="I271" s="88"/>
      <c r="J271" s="23"/>
    </row>
    <row r="272" spans="1:10" ht="37.5">
      <c r="A272" s="172"/>
      <c r="B272" s="163"/>
      <c r="C272" s="98" t="s">
        <v>222</v>
      </c>
      <c r="D272" s="89">
        <f t="shared" si="20"/>
        <v>101755.44</v>
      </c>
      <c r="E272" s="91">
        <v>101755.44</v>
      </c>
      <c r="F272" s="88"/>
      <c r="G272" s="88"/>
      <c r="H272" s="88"/>
      <c r="I272" s="88"/>
      <c r="J272" s="23"/>
    </row>
    <row r="273" spans="1:10" ht="37.5">
      <c r="A273" s="172"/>
      <c r="B273" s="163"/>
      <c r="C273" s="98" t="s">
        <v>221</v>
      </c>
      <c r="D273" s="89">
        <f t="shared" si="20"/>
        <v>0</v>
      </c>
      <c r="E273" s="91"/>
      <c r="F273" s="88"/>
      <c r="G273" s="88"/>
      <c r="H273" s="88"/>
      <c r="I273" s="88"/>
      <c r="J273" s="23"/>
    </row>
    <row r="274" spans="1:10" ht="37.5">
      <c r="A274" s="173"/>
      <c r="B274" s="163"/>
      <c r="C274" s="98" t="s">
        <v>220</v>
      </c>
      <c r="D274" s="89">
        <f t="shared" si="20"/>
        <v>10000</v>
      </c>
      <c r="E274" s="91">
        <v>10000</v>
      </c>
      <c r="F274" s="88"/>
      <c r="G274" s="88"/>
      <c r="H274" s="88"/>
      <c r="I274" s="88"/>
      <c r="J274" s="23"/>
    </row>
    <row r="275" spans="1:10" ht="37.5">
      <c r="A275" s="171" t="s">
        <v>174</v>
      </c>
      <c r="B275" s="163"/>
      <c r="C275" s="98" t="s">
        <v>221</v>
      </c>
      <c r="D275" s="89">
        <f aca="true" t="shared" si="21" ref="D275:D285">SUM(E275:I275)</f>
        <v>0</v>
      </c>
      <c r="E275" s="91"/>
      <c r="F275" s="88"/>
      <c r="G275" s="88"/>
      <c r="H275" s="88"/>
      <c r="I275" s="88"/>
      <c r="J275" s="23"/>
    </row>
    <row r="276" spans="1:10" ht="18.75">
      <c r="A276" s="173"/>
      <c r="B276" s="163"/>
      <c r="C276" s="88"/>
      <c r="D276" s="89">
        <f t="shared" si="21"/>
        <v>0</v>
      </c>
      <c r="E276" s="91"/>
      <c r="F276" s="88"/>
      <c r="G276" s="88"/>
      <c r="H276" s="88"/>
      <c r="I276" s="88"/>
      <c r="J276" s="23"/>
    </row>
    <row r="277" spans="1:10" ht="18.75">
      <c r="A277" s="171" t="s">
        <v>175</v>
      </c>
      <c r="B277" s="163"/>
      <c r="C277" s="88"/>
      <c r="D277" s="89">
        <f t="shared" si="21"/>
        <v>0</v>
      </c>
      <c r="E277" s="91"/>
      <c r="F277" s="88"/>
      <c r="G277" s="88"/>
      <c r="H277" s="88"/>
      <c r="I277" s="88"/>
      <c r="J277" s="23"/>
    </row>
    <row r="278" spans="1:10" ht="37.5">
      <c r="A278" s="172"/>
      <c r="B278" s="163"/>
      <c r="C278" s="88" t="s">
        <v>221</v>
      </c>
      <c r="D278" s="89">
        <f t="shared" si="21"/>
        <v>231250.3</v>
      </c>
      <c r="E278" s="91">
        <v>231250.3</v>
      </c>
      <c r="F278" s="88"/>
      <c r="G278" s="88"/>
      <c r="H278" s="88"/>
      <c r="I278" s="88"/>
      <c r="J278" s="23"/>
    </row>
    <row r="279" spans="1:10" ht="37.5">
      <c r="A279" s="172"/>
      <c r="B279" s="163"/>
      <c r="C279" s="98" t="s">
        <v>222</v>
      </c>
      <c r="D279" s="89">
        <f t="shared" si="21"/>
        <v>0</v>
      </c>
      <c r="E279" s="91"/>
      <c r="F279" s="88"/>
      <c r="G279" s="88"/>
      <c r="H279" s="88"/>
      <c r="I279" s="88"/>
      <c r="J279" s="23"/>
    </row>
    <row r="280" spans="1:10" ht="18.75">
      <c r="A280" s="172"/>
      <c r="B280" s="163"/>
      <c r="C280" s="98"/>
      <c r="D280" s="36">
        <f t="shared" si="21"/>
        <v>0</v>
      </c>
      <c r="E280" s="88"/>
      <c r="F280" s="88"/>
      <c r="G280" s="88"/>
      <c r="H280" s="88"/>
      <c r="I280" s="88"/>
      <c r="J280" s="23"/>
    </row>
    <row r="281" spans="1:10" ht="18.75">
      <c r="A281" s="173"/>
      <c r="B281" s="163"/>
      <c r="C281" s="88"/>
      <c r="D281" s="36">
        <f t="shared" si="21"/>
        <v>0</v>
      </c>
      <c r="E281" s="88"/>
      <c r="F281" s="88"/>
      <c r="G281" s="88"/>
      <c r="H281" s="88"/>
      <c r="I281" s="88"/>
      <c r="J281" s="23"/>
    </row>
    <row r="282" spans="1:10" ht="37.5" customHeight="1">
      <c r="A282" s="171" t="s">
        <v>176</v>
      </c>
      <c r="B282" s="163"/>
      <c r="C282" s="98"/>
      <c r="D282" s="36">
        <f t="shared" si="21"/>
        <v>0</v>
      </c>
      <c r="E282" s="88"/>
      <c r="F282" s="88"/>
      <c r="G282" s="88"/>
      <c r="H282" s="88"/>
      <c r="I282" s="88"/>
      <c r="J282" s="23"/>
    </row>
    <row r="283" spans="1:10" ht="18">
      <c r="A283" s="172"/>
      <c r="B283" s="163"/>
      <c r="C283" s="98" t="s">
        <v>223</v>
      </c>
      <c r="D283" s="89">
        <f t="shared" si="21"/>
        <v>880907.47</v>
      </c>
      <c r="E283" s="91"/>
      <c r="F283" s="88">
        <v>880907.47</v>
      </c>
      <c r="G283" s="88"/>
      <c r="H283" s="88"/>
      <c r="I283" s="88"/>
      <c r="J283" s="23"/>
    </row>
    <row r="284" spans="1:10" ht="18">
      <c r="A284" s="172"/>
      <c r="B284" s="163"/>
      <c r="C284" s="98" t="s">
        <v>222</v>
      </c>
      <c r="D284" s="89">
        <f t="shared" si="21"/>
        <v>590911.27</v>
      </c>
      <c r="E284" s="91">
        <v>590911.27</v>
      </c>
      <c r="F284" s="88"/>
      <c r="G284" s="88"/>
      <c r="H284" s="88"/>
      <c r="I284" s="88"/>
      <c r="J284" s="23"/>
    </row>
    <row r="285" spans="1:10" ht="18">
      <c r="A285" s="172"/>
      <c r="B285" s="163"/>
      <c r="C285" s="98" t="s">
        <v>220</v>
      </c>
      <c r="D285" s="89">
        <f t="shared" si="21"/>
        <v>22951</v>
      </c>
      <c r="E285" s="91">
        <v>22951</v>
      </c>
      <c r="F285" s="88"/>
      <c r="G285" s="88"/>
      <c r="H285" s="88"/>
      <c r="I285" s="88"/>
      <c r="J285" s="23"/>
    </row>
    <row r="286" spans="1:10" ht="18">
      <c r="A286" s="172"/>
      <c r="B286" s="163"/>
      <c r="C286" s="98" t="s">
        <v>221</v>
      </c>
      <c r="D286" s="89">
        <f>SUM(E286:I286)</f>
        <v>49989.49</v>
      </c>
      <c r="E286" s="91">
        <v>49989.49</v>
      </c>
      <c r="F286" s="88"/>
      <c r="G286" s="88"/>
      <c r="H286" s="88"/>
      <c r="I286" s="88"/>
      <c r="J286" s="23"/>
    </row>
    <row r="287" spans="1:10" ht="34.5">
      <c r="A287" s="38" t="s">
        <v>124</v>
      </c>
      <c r="B287" s="23">
        <v>300</v>
      </c>
      <c r="C287" s="23" t="s">
        <v>107</v>
      </c>
      <c r="D287" s="23"/>
      <c r="E287" s="88"/>
      <c r="F287" s="88"/>
      <c r="G287" s="88"/>
      <c r="H287" s="88"/>
      <c r="I287" s="88"/>
      <c r="J287" s="23"/>
    </row>
    <row r="288" spans="1:10" ht="18">
      <c r="A288" s="30" t="s">
        <v>82</v>
      </c>
      <c r="B288" s="156">
        <v>310</v>
      </c>
      <c r="C288" s="156"/>
      <c r="D288" s="156"/>
      <c r="E288" s="156"/>
      <c r="F288" s="156"/>
      <c r="G288" s="156"/>
      <c r="H288" s="156"/>
      <c r="I288" s="156"/>
      <c r="J288" s="156"/>
    </row>
    <row r="289" spans="1:10" ht="18">
      <c r="A289" s="28" t="s">
        <v>125</v>
      </c>
      <c r="B289" s="157"/>
      <c r="C289" s="157"/>
      <c r="D289" s="157"/>
      <c r="E289" s="157"/>
      <c r="F289" s="157"/>
      <c r="G289" s="157"/>
      <c r="H289" s="157"/>
      <c r="I289" s="157"/>
      <c r="J289" s="157"/>
    </row>
    <row r="290" spans="1:10" ht="18">
      <c r="A290" s="25" t="s">
        <v>126</v>
      </c>
      <c r="B290" s="23">
        <v>320</v>
      </c>
      <c r="C290" s="23"/>
      <c r="D290" s="23"/>
      <c r="E290" s="23"/>
      <c r="F290" s="23"/>
      <c r="G290" s="23"/>
      <c r="H290" s="23"/>
      <c r="I290" s="23"/>
      <c r="J290" s="23"/>
    </row>
    <row r="291" spans="1:10" ht="34.5">
      <c r="A291" s="38" t="s">
        <v>127</v>
      </c>
      <c r="B291" s="23">
        <v>400</v>
      </c>
      <c r="C291" s="23"/>
      <c r="D291" s="23"/>
      <c r="E291" s="23"/>
      <c r="F291" s="23"/>
      <c r="G291" s="23"/>
      <c r="H291" s="23"/>
      <c r="I291" s="23"/>
      <c r="J291" s="23"/>
    </row>
    <row r="292" spans="1:10" ht="18">
      <c r="A292" s="30" t="s">
        <v>128</v>
      </c>
      <c r="B292" s="156">
        <v>410</v>
      </c>
      <c r="C292" s="156"/>
      <c r="D292" s="156"/>
      <c r="E292" s="156"/>
      <c r="F292" s="156"/>
      <c r="G292" s="156"/>
      <c r="H292" s="156"/>
      <c r="I292" s="156"/>
      <c r="J292" s="156"/>
    </row>
    <row r="293" spans="1:10" ht="18">
      <c r="A293" s="28" t="s">
        <v>129</v>
      </c>
      <c r="B293" s="157"/>
      <c r="C293" s="157"/>
      <c r="D293" s="157"/>
      <c r="E293" s="157"/>
      <c r="F293" s="157"/>
      <c r="G293" s="157"/>
      <c r="H293" s="157"/>
      <c r="I293" s="157"/>
      <c r="J293" s="157"/>
    </row>
    <row r="294" spans="1:10" ht="18">
      <c r="A294" s="25" t="s">
        <v>130</v>
      </c>
      <c r="B294" s="23">
        <v>420</v>
      </c>
      <c r="C294" s="23"/>
      <c r="D294" s="23"/>
      <c r="E294" s="23"/>
      <c r="F294" s="23"/>
      <c r="G294" s="23"/>
      <c r="H294" s="23"/>
      <c r="I294" s="23"/>
      <c r="J294" s="23"/>
    </row>
    <row r="295" spans="1:10" ht="18">
      <c r="A295" s="25" t="s">
        <v>131</v>
      </c>
      <c r="B295" s="23">
        <v>500</v>
      </c>
      <c r="C295" s="23" t="s">
        <v>107</v>
      </c>
      <c r="D295" s="23"/>
      <c r="E295" s="23"/>
      <c r="F295" s="23"/>
      <c r="G295" s="23"/>
      <c r="H295" s="23"/>
      <c r="I295" s="23"/>
      <c r="J295" s="23"/>
    </row>
    <row r="296" spans="1:10" ht="18">
      <c r="A296" s="25" t="s">
        <v>132</v>
      </c>
      <c r="B296" s="23">
        <v>600</v>
      </c>
      <c r="C296" s="23" t="s">
        <v>107</v>
      </c>
      <c r="D296" s="23"/>
      <c r="E296" s="23"/>
      <c r="F296" s="23"/>
      <c r="G296" s="23"/>
      <c r="H296" s="23"/>
      <c r="I296" s="23"/>
      <c r="J296" s="23"/>
    </row>
    <row r="297" spans="1:10" ht="18">
      <c r="A297" s="25" t="s">
        <v>126</v>
      </c>
      <c r="B297" s="23">
        <v>320</v>
      </c>
      <c r="C297" s="23"/>
      <c r="D297" s="23"/>
      <c r="E297" s="23"/>
      <c r="F297" s="23"/>
      <c r="G297" s="23"/>
      <c r="H297" s="23"/>
      <c r="I297" s="23"/>
      <c r="J297" s="23"/>
    </row>
    <row r="298" spans="1:10" ht="34.5">
      <c r="A298" s="38" t="s">
        <v>127</v>
      </c>
      <c r="B298" s="23">
        <v>400</v>
      </c>
      <c r="C298" s="23"/>
      <c r="D298" s="23"/>
      <c r="E298" s="23"/>
      <c r="F298" s="23"/>
      <c r="G298" s="23"/>
      <c r="H298" s="23"/>
      <c r="I298" s="23"/>
      <c r="J298" s="23"/>
    </row>
    <row r="299" spans="1:10" ht="18">
      <c r="A299" s="30" t="s">
        <v>128</v>
      </c>
      <c r="B299" s="156">
        <v>410</v>
      </c>
      <c r="C299" s="156"/>
      <c r="D299" s="156"/>
      <c r="E299" s="156"/>
      <c r="F299" s="156"/>
      <c r="G299" s="156"/>
      <c r="H299" s="156"/>
      <c r="I299" s="156"/>
      <c r="J299" s="156"/>
    </row>
    <row r="300" spans="1:10" ht="18">
      <c r="A300" s="28" t="s">
        <v>129</v>
      </c>
      <c r="B300" s="157"/>
      <c r="C300" s="157"/>
      <c r="D300" s="157"/>
      <c r="E300" s="157"/>
      <c r="F300" s="157"/>
      <c r="G300" s="157"/>
      <c r="H300" s="157"/>
      <c r="I300" s="157"/>
      <c r="J300" s="157"/>
    </row>
    <row r="301" spans="1:10" ht="18">
      <c r="A301" s="25" t="s">
        <v>130</v>
      </c>
      <c r="B301" s="23">
        <v>420</v>
      </c>
      <c r="C301" s="23"/>
      <c r="D301" s="23"/>
      <c r="E301" s="23"/>
      <c r="F301" s="23"/>
      <c r="G301" s="23"/>
      <c r="H301" s="23"/>
      <c r="I301" s="23"/>
      <c r="J301" s="23"/>
    </row>
    <row r="302" spans="1:10" ht="18">
      <c r="A302" s="25" t="s">
        <v>131</v>
      </c>
      <c r="B302" s="23">
        <v>500</v>
      </c>
      <c r="C302" s="23" t="s">
        <v>107</v>
      </c>
      <c r="D302" s="23"/>
      <c r="E302" s="23"/>
      <c r="F302" s="23"/>
      <c r="G302" s="23"/>
      <c r="H302" s="23"/>
      <c r="I302" s="23"/>
      <c r="J302" s="23"/>
    </row>
    <row r="303" spans="1:10" ht="18">
      <c r="A303" s="25" t="s">
        <v>132</v>
      </c>
      <c r="B303" s="23">
        <v>600</v>
      </c>
      <c r="C303" s="23" t="s">
        <v>107</v>
      </c>
      <c r="D303" s="23"/>
      <c r="E303" s="23"/>
      <c r="F303" s="23"/>
      <c r="G303" s="23"/>
      <c r="H303" s="23"/>
      <c r="I303" s="23"/>
      <c r="J303" s="23"/>
    </row>
    <row r="304" spans="1:11" ht="12.7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</row>
    <row r="305" spans="1:11" ht="45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</row>
    <row r="306" spans="1:11" ht="39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</row>
    <row r="307" spans="1:11" ht="44.2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</row>
    <row r="308" spans="1:11" ht="51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</row>
    <row r="309" spans="1:11" ht="51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</row>
    <row r="310" spans="1:11" ht="12.7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</row>
    <row r="311" spans="1:11" ht="12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</row>
    <row r="312" spans="1:11" ht="12.7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</row>
    <row r="313" spans="1:11" ht="12.7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</row>
    <row r="314" spans="1:11" ht="12.7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</row>
  </sheetData>
  <sheetProtection/>
  <mergeCells count="246">
    <mergeCell ref="J299:J300"/>
    <mergeCell ref="H292:H293"/>
    <mergeCell ref="J292:J293"/>
    <mergeCell ref="B299:B300"/>
    <mergeCell ref="C299:C300"/>
    <mergeCell ref="D299:D300"/>
    <mergeCell ref="E299:E300"/>
    <mergeCell ref="F299:F300"/>
    <mergeCell ref="G299:G300"/>
    <mergeCell ref="H299:H300"/>
    <mergeCell ref="B292:B293"/>
    <mergeCell ref="C292:C293"/>
    <mergeCell ref="D292:D293"/>
    <mergeCell ref="E292:E293"/>
    <mergeCell ref="F292:F293"/>
    <mergeCell ref="G292:G293"/>
    <mergeCell ref="F192:F193"/>
    <mergeCell ref="G192:G193"/>
    <mergeCell ref="E230:E232"/>
    <mergeCell ref="G212:G213"/>
    <mergeCell ref="J288:J289"/>
    <mergeCell ref="H230:H232"/>
    <mergeCell ref="H216:H218"/>
    <mergeCell ref="F212:F213"/>
    <mergeCell ref="B192:B193"/>
    <mergeCell ref="C192:C193"/>
    <mergeCell ref="D192:D193"/>
    <mergeCell ref="F230:F232"/>
    <mergeCell ref="C230:C232"/>
    <mergeCell ref="D230:D232"/>
    <mergeCell ref="D199:D200"/>
    <mergeCell ref="C199:C200"/>
    <mergeCell ref="D210:J210"/>
    <mergeCell ref="E192:E193"/>
    <mergeCell ref="J188:J189"/>
    <mergeCell ref="I188:I189"/>
    <mergeCell ref="H188:H189"/>
    <mergeCell ref="H192:H193"/>
    <mergeCell ref="I192:I193"/>
    <mergeCell ref="J192:J193"/>
    <mergeCell ref="B188:B189"/>
    <mergeCell ref="E188:E189"/>
    <mergeCell ref="F188:F189"/>
    <mergeCell ref="G188:G189"/>
    <mergeCell ref="C188:C189"/>
    <mergeCell ref="D188:D189"/>
    <mergeCell ref="B161:B186"/>
    <mergeCell ref="A162:A164"/>
    <mergeCell ref="A165:A166"/>
    <mergeCell ref="A169:A170"/>
    <mergeCell ref="A171:A174"/>
    <mergeCell ref="A175:A176"/>
    <mergeCell ref="A177:A181"/>
    <mergeCell ref="A182:A186"/>
    <mergeCell ref="F154:F158"/>
    <mergeCell ref="G154:G158"/>
    <mergeCell ref="H154:H158"/>
    <mergeCell ref="I154:I158"/>
    <mergeCell ref="J154:J158"/>
    <mergeCell ref="A156:A157"/>
    <mergeCell ref="A129:A130"/>
    <mergeCell ref="A154:A155"/>
    <mergeCell ref="B154:B158"/>
    <mergeCell ref="C154:C158"/>
    <mergeCell ref="D154:D158"/>
    <mergeCell ref="E154:E158"/>
    <mergeCell ref="A131:A135"/>
    <mergeCell ref="A136:A140"/>
    <mergeCell ref="A141:A145"/>
    <mergeCell ref="B141:B145"/>
    <mergeCell ref="A217:A218"/>
    <mergeCell ref="B199:B200"/>
    <mergeCell ref="A207:J207"/>
    <mergeCell ref="A210:A213"/>
    <mergeCell ref="B210:B213"/>
    <mergeCell ref="I212:J212"/>
    <mergeCell ref="F216:F218"/>
    <mergeCell ref="I199:I200"/>
    <mergeCell ref="J199:J200"/>
    <mergeCell ref="F199:F200"/>
    <mergeCell ref="A148:A152"/>
    <mergeCell ref="B148:B152"/>
    <mergeCell ref="A241:A245"/>
    <mergeCell ref="B241:B245"/>
    <mergeCell ref="A248:A252"/>
    <mergeCell ref="B248:B252"/>
    <mergeCell ref="A231:A232"/>
    <mergeCell ref="A233:A236"/>
    <mergeCell ref="A237:A240"/>
    <mergeCell ref="A206:J206"/>
    <mergeCell ref="C210:C213"/>
    <mergeCell ref="B216:B218"/>
    <mergeCell ref="J230:J232"/>
    <mergeCell ref="G216:G218"/>
    <mergeCell ref="I216:I218"/>
    <mergeCell ref="J216:J218"/>
    <mergeCell ref="I230:I232"/>
    <mergeCell ref="G230:G232"/>
    <mergeCell ref="B230:B240"/>
    <mergeCell ref="C216:C218"/>
    <mergeCell ref="D216:D218"/>
    <mergeCell ref="E216:E218"/>
    <mergeCell ref="E199:E200"/>
    <mergeCell ref="H212:H213"/>
    <mergeCell ref="E211:J211"/>
    <mergeCell ref="E212:E213"/>
    <mergeCell ref="G199:G200"/>
    <mergeCell ref="H199:H200"/>
    <mergeCell ref="D211:D213"/>
    <mergeCell ref="D254:D258"/>
    <mergeCell ref="E254:E258"/>
    <mergeCell ref="F254:F258"/>
    <mergeCell ref="A256:A257"/>
    <mergeCell ref="J254:J258"/>
    <mergeCell ref="B261:B286"/>
    <mergeCell ref="A262:A264"/>
    <mergeCell ref="A265:A266"/>
    <mergeCell ref="A269:A270"/>
    <mergeCell ref="A271:A274"/>
    <mergeCell ref="A275:A276"/>
    <mergeCell ref="A254:A255"/>
    <mergeCell ref="B254:B258"/>
    <mergeCell ref="C254:C258"/>
    <mergeCell ref="A277:A281"/>
    <mergeCell ref="A282:A286"/>
    <mergeCell ref="J114:J116"/>
    <mergeCell ref="G128:G130"/>
    <mergeCell ref="H128:H130"/>
    <mergeCell ref="A115:A116"/>
    <mergeCell ref="I128:I130"/>
    <mergeCell ref="G254:G258"/>
    <mergeCell ref="H254:H258"/>
    <mergeCell ref="I254:I258"/>
    <mergeCell ref="J128:J130"/>
    <mergeCell ref="F128:F130"/>
    <mergeCell ref="B114:B116"/>
    <mergeCell ref="C114:C116"/>
    <mergeCell ref="D114:D116"/>
    <mergeCell ref="E114:E116"/>
    <mergeCell ref="E128:E130"/>
    <mergeCell ref="C128:C130"/>
    <mergeCell ref="D128:D130"/>
    <mergeCell ref="B128:B140"/>
    <mergeCell ref="F114:F116"/>
    <mergeCell ref="G114:G116"/>
    <mergeCell ref="H114:H116"/>
    <mergeCell ref="I114:I116"/>
    <mergeCell ref="D109:D111"/>
    <mergeCell ref="E109:J109"/>
    <mergeCell ref="E110:E111"/>
    <mergeCell ref="F110:F111"/>
    <mergeCell ref="G110:G111"/>
    <mergeCell ref="H110:H111"/>
    <mergeCell ref="I110:J110"/>
    <mergeCell ref="J56:J60"/>
    <mergeCell ref="I56:I60"/>
    <mergeCell ref="A108:A111"/>
    <mergeCell ref="B108:B111"/>
    <mergeCell ref="C108:C111"/>
    <mergeCell ref="F93:F94"/>
    <mergeCell ref="G93:G94"/>
    <mergeCell ref="F97:F98"/>
    <mergeCell ref="G97:G98"/>
    <mergeCell ref="H93:H94"/>
    <mergeCell ref="J97:J98"/>
    <mergeCell ref="I97:I98"/>
    <mergeCell ref="A104:J104"/>
    <mergeCell ref="A105:J105"/>
    <mergeCell ref="C97:C98"/>
    <mergeCell ref="A87:A91"/>
    <mergeCell ref="A64:A66"/>
    <mergeCell ref="A56:A57"/>
    <mergeCell ref="D97:D98"/>
    <mergeCell ref="E97:E98"/>
    <mergeCell ref="B93:B94"/>
    <mergeCell ref="C93:C94"/>
    <mergeCell ref="D93:D94"/>
    <mergeCell ref="E93:E94"/>
    <mergeCell ref="B97:B98"/>
    <mergeCell ref="F26:F28"/>
    <mergeCell ref="E56:E60"/>
    <mergeCell ref="F12:F14"/>
    <mergeCell ref="E26:E28"/>
    <mergeCell ref="B63:B91"/>
    <mergeCell ref="C56:C60"/>
    <mergeCell ref="B56:B60"/>
    <mergeCell ref="C26:C28"/>
    <mergeCell ref="D26:D28"/>
    <mergeCell ref="F56:F60"/>
    <mergeCell ref="I26:I28"/>
    <mergeCell ref="G8:G9"/>
    <mergeCell ref="I12:I14"/>
    <mergeCell ref="H26:H28"/>
    <mergeCell ref="J26:J28"/>
    <mergeCell ref="H12:H14"/>
    <mergeCell ref="G12:G14"/>
    <mergeCell ref="G26:G28"/>
    <mergeCell ref="B6:B9"/>
    <mergeCell ref="I8:J8"/>
    <mergeCell ref="A6:A9"/>
    <mergeCell ref="F8:F9"/>
    <mergeCell ref="H8:H9"/>
    <mergeCell ref="J12:J14"/>
    <mergeCell ref="E8:E9"/>
    <mergeCell ref="E12:E14"/>
    <mergeCell ref="C12:C14"/>
    <mergeCell ref="D12:D14"/>
    <mergeCell ref="A43:A47"/>
    <mergeCell ref="B43:B47"/>
    <mergeCell ref="A27:A28"/>
    <mergeCell ref="A36:A42"/>
    <mergeCell ref="A3:J3"/>
    <mergeCell ref="A2:J2"/>
    <mergeCell ref="D6:J6"/>
    <mergeCell ref="E7:J7"/>
    <mergeCell ref="C6:C9"/>
    <mergeCell ref="D7:D9"/>
    <mergeCell ref="A58:A59"/>
    <mergeCell ref="A50:A54"/>
    <mergeCell ref="A80:A86"/>
    <mergeCell ref="D56:D60"/>
    <mergeCell ref="H56:H60"/>
    <mergeCell ref="A67:A68"/>
    <mergeCell ref="A78:A79"/>
    <mergeCell ref="A71:A73"/>
    <mergeCell ref="A74:A77"/>
    <mergeCell ref="I292:I293"/>
    <mergeCell ref="B12:B14"/>
    <mergeCell ref="B288:B289"/>
    <mergeCell ref="C288:C289"/>
    <mergeCell ref="D288:D289"/>
    <mergeCell ref="A13:A14"/>
    <mergeCell ref="A29:A35"/>
    <mergeCell ref="B26:B42"/>
    <mergeCell ref="I288:I289"/>
    <mergeCell ref="B50:B54"/>
    <mergeCell ref="I299:I300"/>
    <mergeCell ref="E288:E289"/>
    <mergeCell ref="F288:F289"/>
    <mergeCell ref="G288:G289"/>
    <mergeCell ref="H288:H289"/>
    <mergeCell ref="G56:G60"/>
    <mergeCell ref="D108:J108"/>
    <mergeCell ref="J93:J94"/>
    <mergeCell ref="H97:H98"/>
    <mergeCell ref="I93:I94"/>
  </mergeCells>
  <hyperlinks>
    <hyperlink ref="F8" r:id="rId1" display="consultantplus://offline/ref=4877822082E6165510BB284E72F383E6B2C91ECF574A5DF26237F57CCA66C3074FAECBECEBF0J0nAE"/>
    <hyperlink ref="F110" r:id="rId2" display="consultantplus://offline/ref=4877822082E6165510BB284E72F383E6B2C91ECF574A5DF26237F57CCA66C3074FAECBECEBF0J0nAE"/>
    <hyperlink ref="F212" r:id="rId3" display="consultantplus://offline/ref=4877822082E6165510BB284E72F383E6B2C91ECF574A5DF26237F57CCA66C3074FAECBECEBF0J0nAE"/>
  </hyperlinks>
  <printOptions/>
  <pageMargins left="0.1968503937007874" right="0.31496062992125984" top="0.15748031496062992" bottom="0.15748031496062992" header="0.11811023622047245" footer="0.11811023622047245"/>
  <pageSetup fitToHeight="2" horizontalDpi="600" verticalDpi="600" orientation="landscape" paperSize="9" scale="45" r:id="rId6"/>
  <rowBreaks count="5" manualBreakCount="5">
    <brk id="54" max="9" man="1"/>
    <brk id="103" max="9" man="1"/>
    <brk id="159" max="9" man="1"/>
    <brk id="205" max="9" man="1"/>
    <brk id="252" max="9" man="1"/>
  </rowBreaks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2"/>
  <sheetViews>
    <sheetView zoomScale="80" zoomScaleNormal="80" zoomScaleSheetLayoutView="50" zoomScalePageLayoutView="0" workbookViewId="0" topLeftCell="A1">
      <selection activeCell="D9" sqref="D9:F10"/>
    </sheetView>
  </sheetViews>
  <sheetFormatPr defaultColWidth="8.875" defaultRowHeight="12.75"/>
  <cols>
    <col min="1" max="1" width="44.00390625" style="0" customWidth="1"/>
    <col min="2" max="2" width="10.125" style="0" customWidth="1"/>
    <col min="3" max="3" width="12.00390625" style="0" customWidth="1"/>
    <col min="4" max="12" width="17.75390625" style="0" customWidth="1"/>
    <col min="13" max="16384" width="8.875" style="22" customWidth="1"/>
  </cols>
  <sheetData>
    <row r="2" ht="15">
      <c r="L2" s="33" t="s">
        <v>133</v>
      </c>
    </row>
    <row r="3" spans="1:12" ht="19.5">
      <c r="A3" s="178" t="s">
        <v>134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24"/>
    </row>
    <row r="4" spans="1:12" ht="20.25" customHeight="1">
      <c r="A4" s="178" t="s">
        <v>135</v>
      </c>
      <c r="B4" s="178"/>
      <c r="C4" s="178"/>
      <c r="D4" s="178"/>
      <c r="E4" s="178"/>
      <c r="F4" s="178"/>
      <c r="G4" s="178"/>
      <c r="H4" s="178"/>
      <c r="I4" s="178"/>
      <c r="J4" s="178"/>
      <c r="K4" s="40"/>
      <c r="L4" s="40"/>
    </row>
    <row r="5" spans="1:12" ht="19.5">
      <c r="A5" s="177" t="s">
        <v>334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8" spans="1:12" ht="27" customHeight="1">
      <c r="A8" s="156" t="s">
        <v>48</v>
      </c>
      <c r="B8" s="156" t="s">
        <v>98</v>
      </c>
      <c r="C8" s="156" t="s">
        <v>136</v>
      </c>
      <c r="D8" s="161" t="s">
        <v>137</v>
      </c>
      <c r="E8" s="162"/>
      <c r="F8" s="162"/>
      <c r="G8" s="162"/>
      <c r="H8" s="162"/>
      <c r="I8" s="162"/>
      <c r="J8" s="162"/>
      <c r="K8" s="162"/>
      <c r="L8" s="179"/>
    </row>
    <row r="9" spans="1:12" ht="23.25" customHeight="1">
      <c r="A9" s="163"/>
      <c r="B9" s="163"/>
      <c r="C9" s="163"/>
      <c r="D9" s="192" t="s">
        <v>138</v>
      </c>
      <c r="E9" s="193"/>
      <c r="F9" s="194"/>
      <c r="G9" s="161" t="s">
        <v>2</v>
      </c>
      <c r="H9" s="162"/>
      <c r="I9" s="162"/>
      <c r="J9" s="162"/>
      <c r="K9" s="162"/>
      <c r="L9" s="179"/>
    </row>
    <row r="10" spans="1:12" ht="105" customHeight="1">
      <c r="A10" s="163"/>
      <c r="B10" s="163"/>
      <c r="C10" s="163"/>
      <c r="D10" s="195"/>
      <c r="E10" s="196"/>
      <c r="F10" s="197"/>
      <c r="G10" s="198" t="s">
        <v>139</v>
      </c>
      <c r="H10" s="199"/>
      <c r="I10" s="200"/>
      <c r="J10" s="198" t="s">
        <v>140</v>
      </c>
      <c r="K10" s="199"/>
      <c r="L10" s="200"/>
    </row>
    <row r="11" spans="1:12" ht="72">
      <c r="A11" s="157"/>
      <c r="B11" s="157"/>
      <c r="C11" s="157"/>
      <c r="D11" s="23" t="s">
        <v>315</v>
      </c>
      <c r="E11" s="23" t="s">
        <v>316</v>
      </c>
      <c r="F11" s="23" t="s">
        <v>317</v>
      </c>
      <c r="G11" s="23" t="s">
        <v>318</v>
      </c>
      <c r="H11" s="23" t="s">
        <v>316</v>
      </c>
      <c r="I11" s="23" t="s">
        <v>317</v>
      </c>
      <c r="J11" s="23" t="s">
        <v>318</v>
      </c>
      <c r="K11" s="23" t="s">
        <v>316</v>
      </c>
      <c r="L11" s="23" t="s">
        <v>317</v>
      </c>
    </row>
    <row r="12" spans="1:12" ht="18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36">
      <c r="A13" s="31" t="s">
        <v>141</v>
      </c>
      <c r="B13" s="46" t="s">
        <v>185</v>
      </c>
      <c r="C13" s="23" t="s">
        <v>107</v>
      </c>
      <c r="D13" s="92">
        <f>'2 таб'!D63</f>
        <v>5108014.510000001</v>
      </c>
      <c r="E13" s="92">
        <f>'2 таб'!D161</f>
        <v>2787357.6</v>
      </c>
      <c r="F13" s="92">
        <f>'2 таб'!D261</f>
        <v>2787357.6</v>
      </c>
      <c r="G13" s="92">
        <f>D13</f>
        <v>5108014.510000001</v>
      </c>
      <c r="H13" s="92">
        <f>E13</f>
        <v>2787357.6</v>
      </c>
      <c r="I13" s="92">
        <f>F13</f>
        <v>2787357.6</v>
      </c>
      <c r="J13" s="93"/>
      <c r="K13" s="93"/>
      <c r="L13" s="93"/>
    </row>
    <row r="14" spans="1:12" ht="54">
      <c r="A14" s="31" t="s">
        <v>142</v>
      </c>
      <c r="B14" s="23">
        <v>1001</v>
      </c>
      <c r="C14" s="23" t="s">
        <v>107</v>
      </c>
      <c r="D14" s="92"/>
      <c r="E14" s="92"/>
      <c r="F14" s="92"/>
      <c r="G14" s="92"/>
      <c r="H14" s="92"/>
      <c r="I14" s="92"/>
      <c r="J14" s="93"/>
      <c r="K14" s="93"/>
      <c r="L14" s="93"/>
    </row>
    <row r="15" spans="1:12" ht="18">
      <c r="A15" s="32"/>
      <c r="B15" s="16"/>
      <c r="C15" s="16"/>
      <c r="D15" s="92"/>
      <c r="E15" s="92"/>
      <c r="F15" s="92"/>
      <c r="G15" s="92"/>
      <c r="H15" s="92"/>
      <c r="I15" s="92"/>
      <c r="J15" s="94"/>
      <c r="K15" s="94"/>
      <c r="L15" s="94"/>
    </row>
    <row r="16" spans="1:12" ht="36">
      <c r="A16" s="31" t="s">
        <v>143</v>
      </c>
      <c r="B16" s="23">
        <v>2001</v>
      </c>
      <c r="C16" s="26"/>
      <c r="D16" s="92">
        <f>D13</f>
        <v>5108014.510000001</v>
      </c>
      <c r="E16" s="92">
        <f>E13</f>
        <v>2787357.6</v>
      </c>
      <c r="F16" s="92">
        <f>F13</f>
        <v>2787357.6</v>
      </c>
      <c r="G16" s="92">
        <f>D16</f>
        <v>5108014.510000001</v>
      </c>
      <c r="H16" s="92">
        <f>E16</f>
        <v>2787357.6</v>
      </c>
      <c r="I16" s="92">
        <f>I13</f>
        <v>2787357.6</v>
      </c>
      <c r="J16" s="95"/>
      <c r="K16" s="95"/>
      <c r="L16" s="95"/>
    </row>
    <row r="17" spans="1:12" ht="27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20" ht="15">
      <c r="L20" s="33" t="s">
        <v>156</v>
      </c>
    </row>
    <row r="21" spans="1:12" ht="30" customHeight="1">
      <c r="A21" s="178" t="s">
        <v>157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</row>
    <row r="22" spans="1:12" ht="16.5" customHeight="1">
      <c r="A22" s="178" t="s">
        <v>144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</row>
    <row r="23" spans="1:12" ht="24.75" customHeight="1">
      <c r="A23" s="202" t="s">
        <v>145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</row>
    <row r="24" spans="1:12" ht="24.75" customHeight="1">
      <c r="A24" s="139" t="s">
        <v>146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7" spans="1:12" ht="35.25" customHeight="1">
      <c r="A27" s="186" t="s">
        <v>48</v>
      </c>
      <c r="B27" s="186"/>
      <c r="C27" s="186"/>
      <c r="D27" s="186"/>
      <c r="E27" s="186"/>
      <c r="F27" s="186" t="s">
        <v>98</v>
      </c>
      <c r="G27" s="186"/>
      <c r="H27" s="186" t="s">
        <v>147</v>
      </c>
      <c r="I27" s="186"/>
      <c r="J27" s="186"/>
      <c r="K27" s="186"/>
      <c r="L27" s="186"/>
    </row>
    <row r="28" spans="1:12" ht="27" customHeight="1">
      <c r="A28" s="187">
        <v>1</v>
      </c>
      <c r="B28" s="187"/>
      <c r="C28" s="187"/>
      <c r="D28" s="187"/>
      <c r="E28" s="187"/>
      <c r="F28" s="187">
        <v>2</v>
      </c>
      <c r="G28" s="187"/>
      <c r="H28" s="186">
        <v>3</v>
      </c>
      <c r="I28" s="186"/>
      <c r="J28" s="186"/>
      <c r="K28" s="186"/>
      <c r="L28" s="186"/>
    </row>
    <row r="29" spans="1:12" ht="39" customHeight="1">
      <c r="A29" s="190" t="s">
        <v>131</v>
      </c>
      <c r="B29" s="190"/>
      <c r="C29" s="190"/>
      <c r="D29" s="190"/>
      <c r="E29" s="190"/>
      <c r="F29" s="189" t="s">
        <v>186</v>
      </c>
      <c r="G29" s="189"/>
      <c r="H29" s="188"/>
      <c r="I29" s="188"/>
      <c r="J29" s="188"/>
      <c r="K29" s="188"/>
      <c r="L29" s="188"/>
    </row>
    <row r="30" spans="1:12" ht="36" customHeight="1">
      <c r="A30" s="190" t="s">
        <v>132</v>
      </c>
      <c r="B30" s="190"/>
      <c r="C30" s="190"/>
      <c r="D30" s="190"/>
      <c r="E30" s="190"/>
      <c r="F30" s="201" t="s">
        <v>187</v>
      </c>
      <c r="G30" s="201"/>
      <c r="H30" s="188"/>
      <c r="I30" s="188"/>
      <c r="J30" s="188"/>
      <c r="K30" s="188"/>
      <c r="L30" s="188"/>
    </row>
    <row r="31" spans="1:12" ht="38.25" customHeight="1">
      <c r="A31" s="190" t="s">
        <v>148</v>
      </c>
      <c r="B31" s="190"/>
      <c r="C31" s="190"/>
      <c r="D31" s="190"/>
      <c r="E31" s="190"/>
      <c r="F31" s="201" t="s">
        <v>188</v>
      </c>
      <c r="G31" s="201"/>
      <c r="H31" s="188"/>
      <c r="I31" s="188"/>
      <c r="J31" s="188"/>
      <c r="K31" s="188"/>
      <c r="L31" s="188"/>
    </row>
    <row r="32" spans="1:12" ht="39.75" customHeight="1">
      <c r="A32" s="190" t="s">
        <v>149</v>
      </c>
      <c r="B32" s="190"/>
      <c r="C32" s="190"/>
      <c r="D32" s="190"/>
      <c r="E32" s="190"/>
      <c r="F32" s="201" t="s">
        <v>189</v>
      </c>
      <c r="G32" s="201"/>
      <c r="H32" s="188"/>
      <c r="I32" s="188"/>
      <c r="J32" s="188"/>
      <c r="K32" s="188"/>
      <c r="L32" s="188"/>
    </row>
    <row r="34" ht="15">
      <c r="L34" s="33" t="s">
        <v>150</v>
      </c>
    </row>
    <row r="35" spans="1:12" ht="30.75" customHeight="1">
      <c r="A35" s="178" t="s">
        <v>151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</row>
    <row r="38" spans="1:12" ht="45.75" customHeight="1">
      <c r="A38" s="186" t="s">
        <v>48</v>
      </c>
      <c r="B38" s="186"/>
      <c r="C38" s="186"/>
      <c r="D38" s="186"/>
      <c r="E38" s="186"/>
      <c r="F38" s="186" t="s">
        <v>98</v>
      </c>
      <c r="G38" s="186"/>
      <c r="H38" s="186" t="s">
        <v>152</v>
      </c>
      <c r="I38" s="186"/>
      <c r="J38" s="186"/>
      <c r="K38" s="186"/>
      <c r="L38" s="186"/>
    </row>
    <row r="39" spans="1:12" ht="39" customHeight="1">
      <c r="A39" s="186">
        <v>1</v>
      </c>
      <c r="B39" s="186"/>
      <c r="C39" s="186"/>
      <c r="D39" s="186"/>
      <c r="E39" s="186"/>
      <c r="F39" s="186">
        <v>2</v>
      </c>
      <c r="G39" s="186"/>
      <c r="H39" s="186">
        <v>3</v>
      </c>
      <c r="I39" s="186"/>
      <c r="J39" s="186"/>
      <c r="K39" s="186"/>
      <c r="L39" s="186"/>
    </row>
    <row r="40" spans="1:12" ht="44.25" customHeight="1">
      <c r="A40" s="186" t="s">
        <v>153</v>
      </c>
      <c r="B40" s="186"/>
      <c r="C40" s="186"/>
      <c r="D40" s="186"/>
      <c r="E40" s="186"/>
      <c r="F40" s="201" t="s">
        <v>186</v>
      </c>
      <c r="G40" s="201"/>
      <c r="H40" s="186"/>
      <c r="I40" s="186"/>
      <c r="J40" s="186"/>
      <c r="K40" s="186"/>
      <c r="L40" s="186"/>
    </row>
    <row r="41" spans="1:12" ht="51.75" customHeight="1">
      <c r="A41" s="186" t="s">
        <v>154</v>
      </c>
      <c r="B41" s="186"/>
      <c r="C41" s="186"/>
      <c r="D41" s="186"/>
      <c r="E41" s="186"/>
      <c r="F41" s="201" t="s">
        <v>187</v>
      </c>
      <c r="G41" s="201"/>
      <c r="H41" s="186"/>
      <c r="I41" s="186"/>
      <c r="J41" s="186"/>
      <c r="K41" s="186"/>
      <c r="L41" s="186"/>
    </row>
    <row r="42" spans="1:12" ht="51.75" customHeight="1">
      <c r="A42" s="186" t="s">
        <v>155</v>
      </c>
      <c r="B42" s="186"/>
      <c r="C42" s="186"/>
      <c r="D42" s="186"/>
      <c r="E42" s="186"/>
      <c r="F42" s="201" t="s">
        <v>188</v>
      </c>
      <c r="G42" s="201"/>
      <c r="H42" s="186"/>
      <c r="I42" s="186"/>
      <c r="J42" s="186"/>
      <c r="K42" s="186"/>
      <c r="L42" s="186"/>
    </row>
  </sheetData>
  <sheetProtection/>
  <mergeCells count="49">
    <mergeCell ref="A24:L24"/>
    <mergeCell ref="A5:L5"/>
    <mergeCell ref="A8:A11"/>
    <mergeCell ref="B8:B11"/>
    <mergeCell ref="A21:L21"/>
    <mergeCell ref="J10:L10"/>
    <mergeCell ref="A22:L22"/>
    <mergeCell ref="A23:L23"/>
    <mergeCell ref="H32:L32"/>
    <mergeCell ref="A32:E32"/>
    <mergeCell ref="A30:E30"/>
    <mergeCell ref="F32:G32"/>
    <mergeCell ref="H30:L30"/>
    <mergeCell ref="F30:G30"/>
    <mergeCell ref="F31:G31"/>
    <mergeCell ref="H31:L31"/>
    <mergeCell ref="A31:E31"/>
    <mergeCell ref="F39:G39"/>
    <mergeCell ref="F40:G40"/>
    <mergeCell ref="F41:G41"/>
    <mergeCell ref="F42:G42"/>
    <mergeCell ref="A40:E40"/>
    <mergeCell ref="A41:E41"/>
    <mergeCell ref="A3:K3"/>
    <mergeCell ref="A4:J4"/>
    <mergeCell ref="C8:C11"/>
    <mergeCell ref="D8:L8"/>
    <mergeCell ref="D9:F10"/>
    <mergeCell ref="G9:L9"/>
    <mergeCell ref="G10:I10"/>
    <mergeCell ref="A27:E27"/>
    <mergeCell ref="F27:G27"/>
    <mergeCell ref="H27:L27"/>
    <mergeCell ref="A28:E28"/>
    <mergeCell ref="H29:L29"/>
    <mergeCell ref="F29:G29"/>
    <mergeCell ref="F28:G28"/>
    <mergeCell ref="H28:L28"/>
    <mergeCell ref="A29:E29"/>
    <mergeCell ref="A35:L35"/>
    <mergeCell ref="A38:E38"/>
    <mergeCell ref="H42:L42"/>
    <mergeCell ref="F38:G38"/>
    <mergeCell ref="H38:L38"/>
    <mergeCell ref="H40:L40"/>
    <mergeCell ref="H41:L41"/>
    <mergeCell ref="H39:L39"/>
    <mergeCell ref="A39:E39"/>
    <mergeCell ref="A42:E42"/>
  </mergeCells>
  <hyperlinks>
    <hyperlink ref="G10" r:id="rId1" display="consultantplus://offline/ref=165BD5F73639A8A5DF98ACDEBD942D1D8574B06D67694515CDF90E4BFBk3oDE"/>
    <hyperlink ref="J10" r:id="rId2" display="consultantplus://offline/ref=165BD5F73639A8A5DF98ACDEBD942D1D8575B16F65614515CDF90E4BFBk3oDE"/>
  </hyperlinks>
  <printOptions/>
  <pageMargins left="0.31496062992125984" right="0.11811023622047245" top="0.35433070866141736" bottom="0.15748031496062992" header="0.11811023622047245" footer="0.11811023622047245"/>
  <pageSetup fitToHeight="2" horizontalDpi="600" verticalDpi="600" orientation="landscape" paperSize="9" scale="62" r:id="rId3"/>
  <colBreaks count="1" manualBreakCount="1">
    <brk id="12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M189"/>
  <sheetViews>
    <sheetView view="pageBreakPreview" zoomScaleSheetLayoutView="100" workbookViewId="0" topLeftCell="A31">
      <selection activeCell="CL44" sqref="CL44:CZ44"/>
    </sheetView>
  </sheetViews>
  <sheetFormatPr defaultColWidth="0.875" defaultRowHeight="12.75"/>
  <cols>
    <col min="1" max="85" width="0.875" style="1" customWidth="1"/>
    <col min="86" max="86" width="6.125" style="1" bestFit="1" customWidth="1"/>
    <col min="87" max="135" width="0.875" style="1" customWidth="1"/>
    <col min="136" max="136" width="40.125" style="1" customWidth="1"/>
    <col min="137" max="142" width="0.875" style="1" customWidth="1"/>
    <col min="143" max="143" width="8.125" style="1" customWidth="1"/>
    <col min="144" max="16384" width="0.875" style="1" customWidth="1"/>
  </cols>
  <sheetData>
    <row r="1" spans="1:135" ht="12.75">
      <c r="A1" s="255" t="s">
        <v>245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</row>
    <row r="2" spans="1:135" s="7" customFormat="1" ht="30" customHeight="1">
      <c r="A2" s="259" t="s">
        <v>13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</row>
    <row r="3" spans="1:135" ht="12.7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</row>
    <row r="4" spans="1:143" ht="28.5" customHeight="1">
      <c r="A4" s="256" t="s">
        <v>10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7" t="s">
        <v>162</v>
      </c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J4" s="284"/>
      <c r="EK4" s="256"/>
      <c r="EL4" s="256"/>
      <c r="EM4" s="256"/>
    </row>
    <row r="5" spans="1:135" ht="12.7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</row>
    <row r="6" spans="1:135" s="2" customFormat="1" ht="13.5">
      <c r="A6" s="281" t="s">
        <v>12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</row>
    <row r="7" spans="1:135" ht="6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56"/>
      <c r="DZ7" s="256"/>
      <c r="EA7" s="256"/>
      <c r="EB7" s="256"/>
      <c r="EC7" s="256"/>
      <c r="ED7" s="256"/>
      <c r="EE7" s="256"/>
    </row>
    <row r="8" spans="1:135" s="6" customFormat="1" ht="13.5">
      <c r="A8" s="280" t="s">
        <v>11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311" t="s">
        <v>163</v>
      </c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</row>
    <row r="9" spans="1:135" s="6" customFormat="1" ht="6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</row>
    <row r="10" spans="1:135" ht="9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</row>
    <row r="11" spans="1:135" s="2" customFormat="1" ht="13.5">
      <c r="A11" s="229" t="s">
        <v>193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</row>
    <row r="12" spans="1:135" ht="10.5" customHeight="1">
      <c r="A12" s="312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2"/>
      <c r="DU12" s="312"/>
      <c r="DV12" s="312"/>
      <c r="DW12" s="312"/>
      <c r="DX12" s="312"/>
      <c r="DY12" s="312"/>
      <c r="DZ12" s="312"/>
      <c r="EA12" s="312"/>
      <c r="EB12" s="312"/>
      <c r="EC12" s="312"/>
      <c r="ED12" s="312"/>
      <c r="EE12" s="312"/>
    </row>
    <row r="13" spans="1:135" s="3" customFormat="1" ht="23.25" customHeight="1">
      <c r="A13" s="258" t="s">
        <v>0</v>
      </c>
      <c r="B13" s="258"/>
      <c r="C13" s="258"/>
      <c r="D13" s="258"/>
      <c r="E13" s="258"/>
      <c r="F13" s="258" t="s">
        <v>7</v>
      </c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 t="s">
        <v>4</v>
      </c>
      <c r="AF13" s="258"/>
      <c r="AG13" s="258"/>
      <c r="AH13" s="258"/>
      <c r="AI13" s="258"/>
      <c r="AJ13" s="258"/>
      <c r="AK13" s="258"/>
      <c r="AL13" s="258"/>
      <c r="AM13" s="258"/>
      <c r="AN13" s="258" t="s">
        <v>1</v>
      </c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 t="s">
        <v>6</v>
      </c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 t="s">
        <v>197</v>
      </c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 t="s">
        <v>198</v>
      </c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</row>
    <row r="14" spans="1:135" s="3" customFormat="1" ht="13.5" customHeigh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 t="s">
        <v>3</v>
      </c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 t="s">
        <v>2</v>
      </c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</row>
    <row r="15" spans="1:135" s="3" customFormat="1" ht="66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 t="s">
        <v>196</v>
      </c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 t="s">
        <v>195</v>
      </c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 t="s">
        <v>5</v>
      </c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</row>
    <row r="16" spans="1:135" s="4" customFormat="1" ht="12.75">
      <c r="A16" s="218">
        <v>1</v>
      </c>
      <c r="B16" s="218"/>
      <c r="C16" s="218"/>
      <c r="D16" s="218"/>
      <c r="E16" s="218"/>
      <c r="F16" s="218">
        <v>2</v>
      </c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>
        <v>3</v>
      </c>
      <c r="AF16" s="218"/>
      <c r="AG16" s="218"/>
      <c r="AH16" s="218"/>
      <c r="AI16" s="218"/>
      <c r="AJ16" s="218"/>
      <c r="AK16" s="218"/>
      <c r="AL16" s="218"/>
      <c r="AM16" s="218"/>
      <c r="AN16" s="218">
        <v>4</v>
      </c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>
        <v>5</v>
      </c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>
        <v>6</v>
      </c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>
        <v>7</v>
      </c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>
        <v>8</v>
      </c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>
        <v>9</v>
      </c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>
        <v>10</v>
      </c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</row>
    <row r="17" spans="1:136" s="5" customFormat="1" ht="38.25" customHeight="1">
      <c r="A17" s="209" t="s">
        <v>24</v>
      </c>
      <c r="B17" s="209"/>
      <c r="C17" s="209"/>
      <c r="D17" s="209"/>
      <c r="E17" s="209"/>
      <c r="F17" s="215" t="s">
        <v>211</v>
      </c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7"/>
      <c r="AE17" s="213">
        <v>4</v>
      </c>
      <c r="AF17" s="213"/>
      <c r="AG17" s="213"/>
      <c r="AH17" s="213"/>
      <c r="AI17" s="213"/>
      <c r="AJ17" s="213"/>
      <c r="AK17" s="213"/>
      <c r="AL17" s="213"/>
      <c r="AM17" s="213"/>
      <c r="AN17" s="214">
        <f>BA17+BM17+BY17</f>
        <v>18543.190000000002</v>
      </c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>
        <v>5821.5</v>
      </c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>
        <v>1179.83</v>
      </c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>
        <f>10722.5+803.41-35.13+51.08</f>
        <v>11541.86</v>
      </c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>
        <v>5864.91</v>
      </c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>
        <f>AE17*(AN17+CY17)*12-0.32+0.08+0.06-0.12+0.2+0.07+0.06-0.13</f>
        <v>1171588.7000000002</v>
      </c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102">
        <f>'2 таб'!E32</f>
        <v>1171588.7000000002</v>
      </c>
    </row>
    <row r="18" spans="1:136" s="5" customFormat="1" ht="24.75" customHeight="1">
      <c r="A18" s="209" t="s">
        <v>28</v>
      </c>
      <c r="B18" s="209"/>
      <c r="C18" s="209"/>
      <c r="D18" s="209"/>
      <c r="E18" s="209"/>
      <c r="F18" s="310" t="s">
        <v>191</v>
      </c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213">
        <v>24.64</v>
      </c>
      <c r="AF18" s="213"/>
      <c r="AG18" s="213"/>
      <c r="AH18" s="213"/>
      <c r="AI18" s="213"/>
      <c r="AJ18" s="213"/>
      <c r="AK18" s="213"/>
      <c r="AL18" s="213"/>
      <c r="AM18" s="213"/>
      <c r="AN18" s="214">
        <f>BA18+BM18+BY18</f>
        <v>17037.3</v>
      </c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>
        <v>9244.87</v>
      </c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>
        <v>1700.33</v>
      </c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>
        <f>5230.37+361.37-13.92+514.28</f>
        <v>6092.099999999999</v>
      </c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>
        <v>10770.94</v>
      </c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313">
        <f>AE18*(AN18+CY18)*12+0.04+1.28-0.01+0.05+0.05+1.08+1.33+1.45</f>
        <v>8222345.6732</v>
      </c>
      <c r="DP18" s="313"/>
      <c r="DQ18" s="313"/>
      <c r="DR18" s="313"/>
      <c r="DS18" s="313"/>
      <c r="DT18" s="313"/>
      <c r="DU18" s="313"/>
      <c r="DV18" s="313"/>
      <c r="DW18" s="313"/>
      <c r="DX18" s="313"/>
      <c r="DY18" s="313"/>
      <c r="DZ18" s="313"/>
      <c r="EA18" s="313"/>
      <c r="EB18" s="313"/>
      <c r="EC18" s="313"/>
      <c r="ED18" s="313"/>
      <c r="EE18" s="313"/>
      <c r="EF18" s="102">
        <f>'2 таб'!E29+'2 таб'!E35</f>
        <v>8222345.67</v>
      </c>
    </row>
    <row r="19" spans="1:136" s="5" customFormat="1" ht="24" customHeight="1">
      <c r="A19" s="209" t="s">
        <v>34</v>
      </c>
      <c r="B19" s="209"/>
      <c r="C19" s="209"/>
      <c r="D19" s="209"/>
      <c r="E19" s="209"/>
      <c r="F19" s="310" t="s">
        <v>192</v>
      </c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213">
        <v>14.25</v>
      </c>
      <c r="AF19" s="213"/>
      <c r="AG19" s="213"/>
      <c r="AH19" s="213"/>
      <c r="AI19" s="213"/>
      <c r="AJ19" s="213"/>
      <c r="AK19" s="213"/>
      <c r="AL19" s="213"/>
      <c r="AM19" s="213"/>
      <c r="AN19" s="214">
        <f>BA19+BM19+BY19</f>
        <v>14228.91</v>
      </c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>
        <v>2948.88</v>
      </c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>
        <v>326.72</v>
      </c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>
        <f>10969.09-15.78</f>
        <v>10953.31</v>
      </c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>
        <v>2850.09</v>
      </c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>
        <f>AE19*(AN19+CY19)*12+2.26-0.44-0.45-0.59-0.02-0.28-0.21</f>
        <v>2920509.27</v>
      </c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102">
        <f>'2 таб'!E30+'2 таб'!E31</f>
        <v>2920509.2700000005</v>
      </c>
    </row>
    <row r="20" spans="1:136" s="5" customFormat="1" ht="15" customHeight="1">
      <c r="A20" s="209" t="s">
        <v>8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13">
        <f>SUM(AE17:AE19)</f>
        <v>42.89</v>
      </c>
      <c r="AF20" s="213"/>
      <c r="AG20" s="213"/>
      <c r="AH20" s="213"/>
      <c r="AI20" s="213"/>
      <c r="AJ20" s="213"/>
      <c r="AK20" s="213"/>
      <c r="AL20" s="213"/>
      <c r="AM20" s="213"/>
      <c r="AN20" s="214">
        <f>SUM(AN17:AO19)</f>
        <v>49809.40000000001</v>
      </c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3" t="s">
        <v>9</v>
      </c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 t="s">
        <v>9</v>
      </c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 t="s">
        <v>9</v>
      </c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 t="s">
        <v>9</v>
      </c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 t="s">
        <v>9</v>
      </c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4">
        <f>SUM(DO17:DO19)</f>
        <v>12314443.643199999</v>
      </c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102"/>
    </row>
    <row r="21" spans="1:135" s="5" customFormat="1" ht="1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0"/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0"/>
    </row>
    <row r="22" spans="1:135" s="6" customFormat="1" ht="13.5">
      <c r="A22" s="229" t="s">
        <v>194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30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</row>
    <row r="23" spans="1:136" s="2" customFormat="1" ht="10.5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96"/>
    </row>
    <row r="24" spans="1:135" s="3" customFormat="1" ht="45" customHeight="1">
      <c r="A24" s="243" t="s">
        <v>0</v>
      </c>
      <c r="B24" s="244"/>
      <c r="C24" s="244"/>
      <c r="D24" s="244"/>
      <c r="E24" s="245"/>
      <c r="F24" s="243" t="s">
        <v>18</v>
      </c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5"/>
      <c r="AD24" s="243" t="s">
        <v>15</v>
      </c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5"/>
      <c r="BC24" s="243" t="s">
        <v>76</v>
      </c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5"/>
      <c r="BS24" s="243" t="s">
        <v>16</v>
      </c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5"/>
      <c r="CI24" s="243" t="s">
        <v>17</v>
      </c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5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</row>
    <row r="25" spans="1:135" s="4" customFormat="1" ht="12.75" customHeight="1">
      <c r="A25" s="249">
        <v>1</v>
      </c>
      <c r="B25" s="250"/>
      <c r="C25" s="250"/>
      <c r="D25" s="250"/>
      <c r="E25" s="251"/>
      <c r="F25" s="249">
        <v>2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1"/>
      <c r="AD25" s="249">
        <v>3</v>
      </c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1"/>
      <c r="BC25" s="249">
        <v>4</v>
      </c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1"/>
      <c r="BS25" s="249">
        <v>5</v>
      </c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1"/>
      <c r="CI25" s="249">
        <v>6</v>
      </c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1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</row>
    <row r="26" spans="1:135" s="5" customFormat="1" ht="65.25" customHeight="1">
      <c r="A26" s="223" t="s">
        <v>24</v>
      </c>
      <c r="B26" s="224"/>
      <c r="C26" s="224"/>
      <c r="D26" s="224"/>
      <c r="E26" s="225"/>
      <c r="F26" s="215" t="s">
        <v>276</v>
      </c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7"/>
      <c r="AD26" s="226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8"/>
      <c r="BC26" s="226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8"/>
      <c r="BS26" s="226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8"/>
      <c r="CI26" s="236">
        <f>11550+37040.5+350+8691+2100</f>
        <v>59731.5</v>
      </c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8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</row>
    <row r="27" spans="1:135" s="5" customFormat="1" ht="15" customHeight="1">
      <c r="A27" s="223"/>
      <c r="B27" s="224"/>
      <c r="C27" s="224"/>
      <c r="D27" s="224"/>
      <c r="E27" s="225"/>
      <c r="F27" s="215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7"/>
      <c r="AD27" s="226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8"/>
      <c r="BC27" s="226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8"/>
      <c r="BS27" s="226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8"/>
      <c r="CI27" s="236">
        <f>AD27*BC27*BS27</f>
        <v>0</v>
      </c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8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</row>
    <row r="28" spans="1:135" s="5" customFormat="1" ht="15" customHeight="1">
      <c r="A28" s="223" t="s">
        <v>8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5"/>
      <c r="AD28" s="226" t="s">
        <v>9</v>
      </c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8"/>
      <c r="BC28" s="226" t="s">
        <v>9</v>
      </c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8"/>
      <c r="BS28" s="226" t="s">
        <v>9</v>
      </c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8"/>
      <c r="CI28" s="236">
        <f>SUM(CI26:CY27)</f>
        <v>59731.5</v>
      </c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8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</row>
    <row r="29" spans="1:135" s="2" customFormat="1" ht="12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273"/>
      <c r="CA29" s="273"/>
      <c r="CB29" s="273"/>
      <c r="CC29" s="273"/>
      <c r="CD29" s="273"/>
      <c r="CE29" s="273"/>
      <c r="CF29" s="273"/>
      <c r="CG29" s="273"/>
      <c r="CH29" s="273"/>
      <c r="CI29" s="273"/>
      <c r="CJ29" s="273"/>
      <c r="CK29" s="273"/>
      <c r="CL29" s="273"/>
      <c r="CM29" s="273"/>
      <c r="CN29" s="273"/>
      <c r="CO29" s="273"/>
      <c r="CP29" s="273"/>
      <c r="CQ29" s="273"/>
      <c r="CR29" s="273"/>
      <c r="CS29" s="273"/>
      <c r="CT29" s="273"/>
      <c r="CU29" s="273"/>
      <c r="CV29" s="273"/>
      <c r="CW29" s="273"/>
      <c r="CX29" s="273"/>
      <c r="CY29" s="273"/>
      <c r="CZ29" s="273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</row>
    <row r="30" spans="1:135" s="6" customFormat="1" ht="13.5">
      <c r="A30" s="229" t="s">
        <v>199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</row>
    <row r="31" spans="1:135" s="2" customFormat="1" ht="10.5" customHeight="1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</row>
    <row r="32" spans="1:135" s="3" customFormat="1" ht="55.5" customHeight="1">
      <c r="A32" s="243" t="s">
        <v>0</v>
      </c>
      <c r="B32" s="244"/>
      <c r="C32" s="244"/>
      <c r="D32" s="244"/>
      <c r="E32" s="245"/>
      <c r="F32" s="243" t="s">
        <v>18</v>
      </c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5"/>
      <c r="AD32" s="243" t="s">
        <v>19</v>
      </c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  <c r="AY32" s="243" t="s">
        <v>20</v>
      </c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5"/>
      <c r="BQ32" s="243" t="s">
        <v>21</v>
      </c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5"/>
      <c r="CI32" s="243" t="s">
        <v>17</v>
      </c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5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</row>
    <row r="33" spans="1:135" s="4" customFormat="1" ht="12.75" customHeight="1">
      <c r="A33" s="249">
        <v>1</v>
      </c>
      <c r="B33" s="250"/>
      <c r="C33" s="250"/>
      <c r="D33" s="250"/>
      <c r="E33" s="251"/>
      <c r="F33" s="249">
        <v>2</v>
      </c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1"/>
      <c r="AD33" s="249">
        <v>3</v>
      </c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1"/>
      <c r="AY33" s="249">
        <v>4</v>
      </c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1"/>
      <c r="BQ33" s="249">
        <v>5</v>
      </c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1"/>
      <c r="CI33" s="249">
        <v>6</v>
      </c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1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</row>
    <row r="34" spans="1:135" s="5" customFormat="1" ht="99" customHeight="1">
      <c r="A34" s="223" t="s">
        <v>24</v>
      </c>
      <c r="B34" s="224"/>
      <c r="C34" s="224"/>
      <c r="D34" s="224"/>
      <c r="E34" s="225"/>
      <c r="F34" s="215" t="s">
        <v>263</v>
      </c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7"/>
      <c r="AD34" s="226">
        <v>4</v>
      </c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8"/>
      <c r="AY34" s="226">
        <v>12</v>
      </c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8"/>
      <c r="BQ34" s="226">
        <v>65</v>
      </c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8"/>
      <c r="CI34" s="236">
        <f>2860-2142.4</f>
        <v>717.5999999999999</v>
      </c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8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</row>
    <row r="35" spans="1:135" s="5" customFormat="1" ht="15" customHeight="1">
      <c r="A35" s="223" t="s">
        <v>8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5"/>
      <c r="AD35" s="226" t="s">
        <v>9</v>
      </c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8"/>
      <c r="AY35" s="226" t="s">
        <v>9</v>
      </c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8"/>
      <c r="BQ35" s="226" t="s">
        <v>9</v>
      </c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8"/>
      <c r="CI35" s="236">
        <f>SUM(CI34:CI34)</f>
        <v>717.5999999999999</v>
      </c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8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</row>
    <row r="36" spans="1:135" s="5" customFormat="1" ht="15" customHeight="1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</row>
    <row r="37" spans="1:135" s="6" customFormat="1" ht="41.25" customHeight="1">
      <c r="A37" s="308" t="s">
        <v>200</v>
      </c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</row>
    <row r="38" spans="1:135" s="2" customFormat="1" ht="10.5" customHeight="1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</row>
    <row r="39" spans="1:135" s="2" customFormat="1" ht="55.5" customHeight="1">
      <c r="A39" s="243" t="s">
        <v>0</v>
      </c>
      <c r="B39" s="244"/>
      <c r="C39" s="244"/>
      <c r="D39" s="244"/>
      <c r="E39" s="245"/>
      <c r="F39" s="243" t="s">
        <v>72</v>
      </c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5"/>
      <c r="BV39" s="243" t="s">
        <v>23</v>
      </c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5"/>
      <c r="CL39" s="243" t="s">
        <v>22</v>
      </c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5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</row>
    <row r="40" spans="1:135" ht="12.75" customHeight="1">
      <c r="A40" s="249">
        <v>1</v>
      </c>
      <c r="B40" s="250"/>
      <c r="C40" s="250"/>
      <c r="D40" s="250"/>
      <c r="E40" s="251"/>
      <c r="F40" s="249">
        <v>2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1"/>
      <c r="BV40" s="249">
        <v>3</v>
      </c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1"/>
      <c r="CL40" s="249">
        <v>4</v>
      </c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1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</row>
    <row r="41" spans="1:135" s="2" customFormat="1" ht="15" customHeight="1">
      <c r="A41" s="223" t="s">
        <v>24</v>
      </c>
      <c r="B41" s="224"/>
      <c r="C41" s="224"/>
      <c r="D41" s="224"/>
      <c r="E41" s="225"/>
      <c r="F41" s="9"/>
      <c r="G41" s="216" t="s">
        <v>35</v>
      </c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7"/>
      <c r="BV41" s="226" t="s">
        <v>9</v>
      </c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8"/>
      <c r="CL41" s="236">
        <f>CL42</f>
        <v>2690555.5915039997</v>
      </c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8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</row>
    <row r="42" spans="1:135" ht="12.75" customHeight="1">
      <c r="A42" s="293" t="s">
        <v>25</v>
      </c>
      <c r="B42" s="260"/>
      <c r="C42" s="260"/>
      <c r="D42" s="260"/>
      <c r="E42" s="294"/>
      <c r="F42" s="11"/>
      <c r="G42" s="298" t="s">
        <v>2</v>
      </c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9"/>
      <c r="BV42" s="300">
        <f>DO20</f>
        <v>12314443.643199999</v>
      </c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2"/>
      <c r="CL42" s="300">
        <f>BV42*22%-0.02+0.01-0.02-7044.42-6856.83+11066.1-15786.83</f>
        <v>2690555.5915039997</v>
      </c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1"/>
      <c r="CZ42" s="302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</row>
    <row r="43" spans="1:135" ht="12.75" customHeight="1">
      <c r="A43" s="295"/>
      <c r="B43" s="296"/>
      <c r="C43" s="296"/>
      <c r="D43" s="296"/>
      <c r="E43" s="297"/>
      <c r="F43" s="10"/>
      <c r="G43" s="306" t="s">
        <v>36</v>
      </c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7"/>
      <c r="BV43" s="303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5"/>
      <c r="CL43" s="303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  <c r="CW43" s="304"/>
      <c r="CX43" s="304"/>
      <c r="CY43" s="304"/>
      <c r="CZ43" s="305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</row>
    <row r="44" spans="1:135" ht="13.5" customHeight="1">
      <c r="A44" s="223" t="s">
        <v>26</v>
      </c>
      <c r="B44" s="224"/>
      <c r="C44" s="224"/>
      <c r="D44" s="224"/>
      <c r="E44" s="225"/>
      <c r="F44" s="9"/>
      <c r="G44" s="291" t="s">
        <v>37</v>
      </c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2"/>
      <c r="BV44" s="226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8"/>
      <c r="CL44" s="236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8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  <c r="DU44" s="229"/>
      <c r="DV44" s="229"/>
      <c r="DW44" s="229"/>
      <c r="DX44" s="229"/>
      <c r="DY44" s="229"/>
      <c r="DZ44" s="229"/>
      <c r="EA44" s="229"/>
      <c r="EB44" s="229"/>
      <c r="EC44" s="229"/>
      <c r="ED44" s="229"/>
      <c r="EE44" s="229"/>
    </row>
    <row r="45" spans="1:135" ht="26.25" customHeight="1">
      <c r="A45" s="223" t="s">
        <v>27</v>
      </c>
      <c r="B45" s="224"/>
      <c r="C45" s="224"/>
      <c r="D45" s="224"/>
      <c r="E45" s="225"/>
      <c r="F45" s="9"/>
      <c r="G45" s="291" t="s">
        <v>38</v>
      </c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2"/>
      <c r="BV45" s="226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8"/>
      <c r="CL45" s="236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8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29"/>
      <c r="DM45" s="229"/>
      <c r="DN45" s="229"/>
      <c r="DO45" s="229"/>
      <c r="DP45" s="229"/>
      <c r="DQ45" s="229"/>
      <c r="DR45" s="229"/>
      <c r="DS45" s="229"/>
      <c r="DT45" s="229"/>
      <c r="DU45" s="229"/>
      <c r="DV45" s="229"/>
      <c r="DW45" s="229"/>
      <c r="DX45" s="229"/>
      <c r="DY45" s="229"/>
      <c r="DZ45" s="229"/>
      <c r="EA45" s="229"/>
      <c r="EB45" s="229"/>
      <c r="EC45" s="229"/>
      <c r="ED45" s="229"/>
      <c r="EE45" s="229"/>
    </row>
    <row r="46" spans="1:135" ht="26.25" customHeight="1">
      <c r="A46" s="223" t="s">
        <v>28</v>
      </c>
      <c r="B46" s="224"/>
      <c r="C46" s="224"/>
      <c r="D46" s="224"/>
      <c r="E46" s="225"/>
      <c r="F46" s="9"/>
      <c r="G46" s="216" t="s">
        <v>39</v>
      </c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7"/>
      <c r="BV46" s="226" t="s">
        <v>9</v>
      </c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8"/>
      <c r="CL46" s="236">
        <f>CL47+CL50</f>
        <v>381747.75293919997</v>
      </c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8"/>
      <c r="DA46" s="229"/>
      <c r="DB46" s="229"/>
      <c r="DC46" s="229"/>
      <c r="DD46" s="229"/>
      <c r="DE46" s="229"/>
      <c r="DF46" s="229"/>
      <c r="DG46" s="229"/>
      <c r="DH46" s="229"/>
      <c r="DI46" s="229"/>
      <c r="DJ46" s="229"/>
      <c r="DK46" s="229"/>
      <c r="DL46" s="229"/>
      <c r="DM46" s="229"/>
      <c r="DN46" s="229"/>
      <c r="DO46" s="229"/>
      <c r="DP46" s="229"/>
      <c r="DQ46" s="229"/>
      <c r="DR46" s="229"/>
      <c r="DS46" s="229"/>
      <c r="DT46" s="229"/>
      <c r="DU46" s="229"/>
      <c r="DV46" s="229"/>
      <c r="DW46" s="229"/>
      <c r="DX46" s="229"/>
      <c r="DY46" s="229"/>
      <c r="DZ46" s="229"/>
      <c r="EA46" s="229"/>
      <c r="EB46" s="229"/>
      <c r="EC46" s="229"/>
      <c r="ED46" s="229"/>
      <c r="EE46" s="229"/>
    </row>
    <row r="47" spans="1:135" ht="12.75" customHeight="1">
      <c r="A47" s="293" t="s">
        <v>29</v>
      </c>
      <c r="B47" s="260"/>
      <c r="C47" s="260"/>
      <c r="D47" s="260"/>
      <c r="E47" s="294"/>
      <c r="F47" s="11"/>
      <c r="G47" s="298" t="s">
        <v>2</v>
      </c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8"/>
      <c r="BT47" s="298"/>
      <c r="BU47" s="299"/>
      <c r="BV47" s="300">
        <f>DO20</f>
        <v>12314443.643199999</v>
      </c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2"/>
      <c r="CL47" s="300">
        <f>BV47*2.9%</f>
        <v>357118.86565279996</v>
      </c>
      <c r="CM47" s="301"/>
      <c r="CN47" s="301"/>
      <c r="CO47" s="301"/>
      <c r="CP47" s="301"/>
      <c r="CQ47" s="301"/>
      <c r="CR47" s="301"/>
      <c r="CS47" s="301"/>
      <c r="CT47" s="301"/>
      <c r="CU47" s="301"/>
      <c r="CV47" s="301"/>
      <c r="CW47" s="301"/>
      <c r="CX47" s="301"/>
      <c r="CY47" s="301"/>
      <c r="CZ47" s="302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29"/>
      <c r="DP47" s="229"/>
      <c r="DQ47" s="229"/>
      <c r="DR47" s="229"/>
      <c r="DS47" s="229"/>
      <c r="DT47" s="229"/>
      <c r="DU47" s="229"/>
      <c r="DV47" s="229"/>
      <c r="DW47" s="229"/>
      <c r="DX47" s="229"/>
      <c r="DY47" s="229"/>
      <c r="DZ47" s="229"/>
      <c r="EA47" s="229"/>
      <c r="EB47" s="229"/>
      <c r="EC47" s="229"/>
      <c r="ED47" s="229"/>
      <c r="EE47" s="229"/>
    </row>
    <row r="48" spans="1:135" ht="25.5" customHeight="1">
      <c r="A48" s="295"/>
      <c r="B48" s="296"/>
      <c r="C48" s="296"/>
      <c r="D48" s="296"/>
      <c r="E48" s="297"/>
      <c r="F48" s="10"/>
      <c r="G48" s="306" t="s">
        <v>40</v>
      </c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7"/>
      <c r="BV48" s="303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4"/>
      <c r="CH48" s="304"/>
      <c r="CI48" s="304"/>
      <c r="CJ48" s="304"/>
      <c r="CK48" s="305"/>
      <c r="CL48" s="303"/>
      <c r="CM48" s="304"/>
      <c r="CN48" s="304"/>
      <c r="CO48" s="304"/>
      <c r="CP48" s="304"/>
      <c r="CQ48" s="304"/>
      <c r="CR48" s="304"/>
      <c r="CS48" s="304"/>
      <c r="CT48" s="304"/>
      <c r="CU48" s="304"/>
      <c r="CV48" s="304"/>
      <c r="CW48" s="304"/>
      <c r="CX48" s="304"/>
      <c r="CY48" s="304"/>
      <c r="CZ48" s="305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29"/>
      <c r="DM48" s="229"/>
      <c r="DN48" s="229"/>
      <c r="DO48" s="229"/>
      <c r="DP48" s="229"/>
      <c r="DQ48" s="229"/>
      <c r="DR48" s="229"/>
      <c r="DS48" s="229"/>
      <c r="DT48" s="229"/>
      <c r="DU48" s="229"/>
      <c r="DV48" s="229"/>
      <c r="DW48" s="229"/>
      <c r="DX48" s="229"/>
      <c r="DY48" s="229"/>
      <c r="DZ48" s="229"/>
      <c r="EA48" s="229"/>
      <c r="EB48" s="229"/>
      <c r="EC48" s="229"/>
      <c r="ED48" s="229"/>
      <c r="EE48" s="229"/>
    </row>
    <row r="49" spans="1:135" ht="26.25" customHeight="1">
      <c r="A49" s="223" t="s">
        <v>30</v>
      </c>
      <c r="B49" s="224"/>
      <c r="C49" s="224"/>
      <c r="D49" s="224"/>
      <c r="E49" s="225"/>
      <c r="F49" s="9"/>
      <c r="G49" s="291" t="s">
        <v>41</v>
      </c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2"/>
      <c r="BV49" s="226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8"/>
      <c r="CL49" s="236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8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  <c r="DT49" s="229"/>
      <c r="DU49" s="229"/>
      <c r="DV49" s="229"/>
      <c r="DW49" s="229"/>
      <c r="DX49" s="229"/>
      <c r="DY49" s="229"/>
      <c r="DZ49" s="229"/>
      <c r="EA49" s="229"/>
      <c r="EB49" s="229"/>
      <c r="EC49" s="229"/>
      <c r="ED49" s="229"/>
      <c r="EE49" s="229"/>
    </row>
    <row r="50" spans="1:135" ht="27" customHeight="1">
      <c r="A50" s="223" t="s">
        <v>31</v>
      </c>
      <c r="B50" s="224"/>
      <c r="C50" s="224"/>
      <c r="D50" s="224"/>
      <c r="E50" s="225"/>
      <c r="F50" s="9"/>
      <c r="G50" s="291" t="s">
        <v>42</v>
      </c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2"/>
      <c r="BV50" s="236">
        <f>DO20</f>
        <v>12314443.643199999</v>
      </c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8"/>
      <c r="CL50" s="236">
        <f>BV50*0.2%</f>
        <v>24628.887286399997</v>
      </c>
      <c r="CM50" s="237"/>
      <c r="CN50" s="237"/>
      <c r="CO50" s="237"/>
      <c r="CP50" s="237"/>
      <c r="CQ50" s="237"/>
      <c r="CR50" s="237"/>
      <c r="CS50" s="237"/>
      <c r="CT50" s="237"/>
      <c r="CU50" s="237"/>
      <c r="CV50" s="237"/>
      <c r="CW50" s="237"/>
      <c r="CX50" s="237"/>
      <c r="CY50" s="237"/>
      <c r="CZ50" s="238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29"/>
    </row>
    <row r="51" spans="1:135" ht="27" customHeight="1">
      <c r="A51" s="223" t="s">
        <v>32</v>
      </c>
      <c r="B51" s="224"/>
      <c r="C51" s="224"/>
      <c r="D51" s="224"/>
      <c r="E51" s="225"/>
      <c r="F51" s="9"/>
      <c r="G51" s="291" t="s">
        <v>43</v>
      </c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2"/>
      <c r="BV51" s="226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8"/>
      <c r="CL51" s="236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8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29"/>
      <c r="DU51" s="229"/>
      <c r="DV51" s="229"/>
      <c r="DW51" s="229"/>
      <c r="DX51" s="229"/>
      <c r="DY51" s="229"/>
      <c r="DZ51" s="229"/>
      <c r="EA51" s="229"/>
      <c r="EB51" s="229"/>
      <c r="EC51" s="229"/>
      <c r="ED51" s="229"/>
      <c r="EE51" s="229"/>
    </row>
    <row r="52" spans="1:135" ht="27" customHeight="1">
      <c r="A52" s="223" t="s">
        <v>33</v>
      </c>
      <c r="B52" s="224"/>
      <c r="C52" s="224"/>
      <c r="D52" s="224"/>
      <c r="E52" s="225"/>
      <c r="F52" s="9"/>
      <c r="G52" s="291" t="s">
        <v>43</v>
      </c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2"/>
      <c r="BV52" s="226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8"/>
      <c r="CL52" s="236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237"/>
      <c r="CZ52" s="238"/>
      <c r="DA52" s="229"/>
      <c r="DB52" s="229"/>
      <c r="DC52" s="229"/>
      <c r="DD52" s="229"/>
      <c r="DE52" s="229"/>
      <c r="DF52" s="229"/>
      <c r="DG52" s="229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29"/>
      <c r="DU52" s="229"/>
      <c r="DV52" s="229"/>
      <c r="DW52" s="229"/>
      <c r="DX52" s="229"/>
      <c r="DY52" s="229"/>
      <c r="DZ52" s="229"/>
      <c r="EA52" s="229"/>
      <c r="EB52" s="229"/>
      <c r="EC52" s="229"/>
      <c r="ED52" s="229"/>
      <c r="EE52" s="229"/>
    </row>
    <row r="53" spans="1:135" ht="26.25" customHeight="1">
      <c r="A53" s="223" t="s">
        <v>34</v>
      </c>
      <c r="B53" s="224"/>
      <c r="C53" s="224"/>
      <c r="D53" s="224"/>
      <c r="E53" s="225"/>
      <c r="F53" s="9"/>
      <c r="G53" s="216" t="s">
        <v>44</v>
      </c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7"/>
      <c r="BV53" s="236">
        <f>DO20</f>
        <v>12314443.643199999</v>
      </c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  <c r="CH53" s="237"/>
      <c r="CI53" s="237"/>
      <c r="CJ53" s="237"/>
      <c r="CK53" s="238"/>
      <c r="CL53" s="236">
        <f>BV53*5.1%</f>
        <v>628036.6258032</v>
      </c>
      <c r="CM53" s="237"/>
      <c r="CN53" s="237"/>
      <c r="CO53" s="237"/>
      <c r="CP53" s="237"/>
      <c r="CQ53" s="237"/>
      <c r="CR53" s="237"/>
      <c r="CS53" s="237"/>
      <c r="CT53" s="237"/>
      <c r="CU53" s="237"/>
      <c r="CV53" s="237"/>
      <c r="CW53" s="237"/>
      <c r="CX53" s="237"/>
      <c r="CY53" s="237"/>
      <c r="CZ53" s="238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9"/>
      <c r="EA53" s="229"/>
      <c r="EB53" s="229"/>
      <c r="EC53" s="229"/>
      <c r="ED53" s="229"/>
      <c r="EE53" s="229"/>
    </row>
    <row r="54" spans="1:136" ht="13.5" customHeight="1">
      <c r="A54" s="223"/>
      <c r="B54" s="224"/>
      <c r="C54" s="224"/>
      <c r="D54" s="224"/>
      <c r="E54" s="225"/>
      <c r="F54" s="246" t="s">
        <v>8</v>
      </c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248"/>
      <c r="BV54" s="226" t="s">
        <v>9</v>
      </c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8"/>
      <c r="CL54" s="236">
        <f>CL41+CL46+CL53</f>
        <v>3700339.9702463998</v>
      </c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  <c r="CZ54" s="238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29"/>
      <c r="DV54" s="229"/>
      <c r="DW54" s="229"/>
      <c r="DX54" s="229"/>
      <c r="DY54" s="229"/>
      <c r="DZ54" s="229"/>
      <c r="EA54" s="229"/>
      <c r="EB54" s="229"/>
      <c r="EC54" s="229"/>
      <c r="ED54" s="229"/>
      <c r="EE54" s="229"/>
      <c r="EF54" s="103">
        <f>'2 таб'!E36+'2 таб'!E39+'2 таб'!E40+'2 таб'!E41+'2 таб'!E42</f>
        <v>3700339.9699999997</v>
      </c>
    </row>
    <row r="55" spans="1:135" s="8" customFormat="1" ht="48" customHeight="1">
      <c r="A55" s="290" t="s">
        <v>78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29"/>
      <c r="DB55" s="229"/>
      <c r="DC55" s="229"/>
      <c r="DD55" s="229"/>
      <c r="DE55" s="229"/>
      <c r="DF55" s="229"/>
      <c r="DG55" s="229"/>
      <c r="DH55" s="229"/>
      <c r="DI55" s="229"/>
      <c r="DJ55" s="229"/>
      <c r="DK55" s="229"/>
      <c r="DL55" s="229"/>
      <c r="DM55" s="229"/>
      <c r="DN55" s="229"/>
      <c r="DO55" s="229"/>
      <c r="DP55" s="229"/>
      <c r="DQ55" s="229"/>
      <c r="DR55" s="229"/>
      <c r="DS55" s="229"/>
      <c r="DT55" s="229"/>
      <c r="DU55" s="229"/>
      <c r="DV55" s="229"/>
      <c r="DW55" s="229"/>
      <c r="DX55" s="229"/>
      <c r="DY55" s="229"/>
      <c r="DZ55" s="229"/>
      <c r="EA55" s="229"/>
      <c r="EB55" s="229"/>
      <c r="EC55" s="229"/>
      <c r="ED55" s="229"/>
      <c r="EE55" s="229"/>
    </row>
    <row r="56" spans="1:135" s="8" customFormat="1" ht="17.25" customHeight="1">
      <c r="A56" s="283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  <c r="DM56" s="229"/>
      <c r="DN56" s="229"/>
      <c r="DO56" s="229"/>
      <c r="DP56" s="229"/>
      <c r="DQ56" s="229"/>
      <c r="DR56" s="229"/>
      <c r="DS56" s="229"/>
      <c r="DT56" s="229"/>
      <c r="DU56" s="229"/>
      <c r="DV56" s="229"/>
      <c r="DW56" s="229"/>
      <c r="DX56" s="229"/>
      <c r="DY56" s="229"/>
      <c r="DZ56" s="229"/>
      <c r="EA56" s="229"/>
      <c r="EB56" s="229"/>
      <c r="EC56" s="229"/>
      <c r="ED56" s="229"/>
      <c r="EE56" s="229"/>
    </row>
    <row r="57" spans="1:135" s="6" customFormat="1" ht="14.25" customHeight="1">
      <c r="A57" s="281" t="s">
        <v>45</v>
      </c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281"/>
      <c r="CQ57" s="281"/>
      <c r="CR57" s="281"/>
      <c r="CS57" s="281"/>
      <c r="CT57" s="281"/>
      <c r="CU57" s="281"/>
      <c r="CV57" s="281"/>
      <c r="CW57" s="281"/>
      <c r="CX57" s="281"/>
      <c r="CY57" s="281"/>
      <c r="CZ57" s="281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29"/>
      <c r="DV57" s="229"/>
      <c r="DW57" s="229"/>
      <c r="DX57" s="229"/>
      <c r="DY57" s="229"/>
      <c r="DZ57" s="229"/>
      <c r="EA57" s="229"/>
      <c r="EB57" s="229"/>
      <c r="EC57" s="229"/>
      <c r="ED57" s="229"/>
      <c r="EE57" s="229"/>
    </row>
    <row r="58" spans="1:135" s="2" customFormat="1" ht="6" customHeight="1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29"/>
      <c r="ED58" s="229"/>
      <c r="EE58" s="229"/>
    </row>
    <row r="59" spans="1:135" s="6" customFormat="1" ht="13.5">
      <c r="A59" s="289" t="s">
        <v>226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282"/>
      <c r="CQ59" s="282"/>
      <c r="CR59" s="282"/>
      <c r="CS59" s="282"/>
      <c r="CT59" s="282"/>
      <c r="CU59" s="282"/>
      <c r="CV59" s="282"/>
      <c r="CW59" s="282"/>
      <c r="CX59" s="282"/>
      <c r="CY59" s="282"/>
      <c r="CZ59" s="282"/>
      <c r="DA59" s="229"/>
      <c r="DB59" s="229"/>
      <c r="DC59" s="229"/>
      <c r="DD59" s="229"/>
      <c r="DE59" s="229"/>
      <c r="DF59" s="229"/>
      <c r="DG59" s="229"/>
      <c r="DH59" s="229"/>
      <c r="DI59" s="229"/>
      <c r="DJ59" s="229"/>
      <c r="DK59" s="229"/>
      <c r="DL59" s="229"/>
      <c r="DM59" s="229"/>
      <c r="DN59" s="229"/>
      <c r="DO59" s="229"/>
      <c r="DP59" s="229"/>
      <c r="DQ59" s="229"/>
      <c r="DR59" s="229"/>
      <c r="DS59" s="229"/>
      <c r="DT59" s="229"/>
      <c r="DU59" s="229"/>
      <c r="DV59" s="229"/>
      <c r="DW59" s="229"/>
      <c r="DX59" s="229"/>
      <c r="DY59" s="229"/>
      <c r="DZ59" s="229"/>
      <c r="EA59" s="229"/>
      <c r="EB59" s="229"/>
      <c r="EC59" s="229"/>
      <c r="ED59" s="229"/>
      <c r="EE59" s="229"/>
    </row>
    <row r="60" spans="1:135" s="6" customFormat="1" ht="6" customHeight="1">
      <c r="A60" s="281"/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  <c r="BI60" s="281"/>
      <c r="BJ60" s="281"/>
      <c r="BK60" s="281"/>
      <c r="BL60" s="281"/>
      <c r="BM60" s="281"/>
      <c r="BN60" s="281"/>
      <c r="BO60" s="281"/>
      <c r="BP60" s="281"/>
      <c r="BQ60" s="281"/>
      <c r="BR60" s="281"/>
      <c r="BS60" s="281"/>
      <c r="BT60" s="281"/>
      <c r="BU60" s="281"/>
      <c r="BV60" s="281"/>
      <c r="BW60" s="281"/>
      <c r="BX60" s="281"/>
      <c r="BY60" s="281"/>
      <c r="BZ60" s="281"/>
      <c r="CA60" s="281"/>
      <c r="CB60" s="281"/>
      <c r="CC60" s="281"/>
      <c r="CD60" s="281"/>
      <c r="CE60" s="281"/>
      <c r="CF60" s="281"/>
      <c r="CG60" s="281"/>
      <c r="CH60" s="281"/>
      <c r="CI60" s="281"/>
      <c r="CJ60" s="281"/>
      <c r="CK60" s="281"/>
      <c r="CL60" s="281"/>
      <c r="CM60" s="281"/>
      <c r="CN60" s="281"/>
      <c r="CO60" s="281"/>
      <c r="CP60" s="281"/>
      <c r="CQ60" s="281"/>
      <c r="CR60" s="281"/>
      <c r="CS60" s="281"/>
      <c r="CT60" s="281"/>
      <c r="CU60" s="281"/>
      <c r="CV60" s="281"/>
      <c r="CW60" s="281"/>
      <c r="CX60" s="281"/>
      <c r="CY60" s="281"/>
      <c r="CZ60" s="281"/>
      <c r="DA60" s="229"/>
      <c r="DB60" s="229"/>
      <c r="DC60" s="229"/>
      <c r="DD60" s="229"/>
      <c r="DE60" s="229"/>
      <c r="DF60" s="229"/>
      <c r="DG60" s="229"/>
      <c r="DH60" s="229"/>
      <c r="DI60" s="229"/>
      <c r="DJ60" s="229"/>
      <c r="DK60" s="229"/>
      <c r="DL60" s="229"/>
      <c r="DM60" s="229"/>
      <c r="DN60" s="229"/>
      <c r="DO60" s="229"/>
      <c r="DP60" s="229"/>
      <c r="DQ60" s="229"/>
      <c r="DR60" s="229"/>
      <c r="DS60" s="229"/>
      <c r="DT60" s="229"/>
      <c r="DU60" s="229"/>
      <c r="DV60" s="229"/>
      <c r="DW60" s="229"/>
      <c r="DX60" s="229"/>
      <c r="DY60" s="229"/>
      <c r="DZ60" s="229"/>
      <c r="EA60" s="229"/>
      <c r="EB60" s="229"/>
      <c r="EC60" s="229"/>
      <c r="ED60" s="229"/>
      <c r="EE60" s="229"/>
    </row>
    <row r="61" spans="1:135" s="2" customFormat="1" ht="10.5" customHeight="1">
      <c r="A61" s="288"/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8"/>
      <c r="CC61" s="288"/>
      <c r="CD61" s="288"/>
      <c r="CE61" s="288"/>
      <c r="CF61" s="288"/>
      <c r="CG61" s="288"/>
      <c r="CH61" s="288"/>
      <c r="CI61" s="288"/>
      <c r="CJ61" s="288"/>
      <c r="CK61" s="288"/>
      <c r="CL61" s="288"/>
      <c r="CM61" s="288"/>
      <c r="CN61" s="288"/>
      <c r="CO61" s="288"/>
      <c r="CP61" s="288"/>
      <c r="CQ61" s="288"/>
      <c r="CR61" s="288"/>
      <c r="CS61" s="288"/>
      <c r="CT61" s="288"/>
      <c r="CU61" s="288"/>
      <c r="CV61" s="288"/>
      <c r="CW61" s="288"/>
      <c r="CX61" s="288"/>
      <c r="CY61" s="288"/>
      <c r="CZ61" s="288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</row>
    <row r="62" spans="1:135" s="3" customFormat="1" ht="45" customHeight="1">
      <c r="A62" s="243" t="s">
        <v>0</v>
      </c>
      <c r="B62" s="244"/>
      <c r="C62" s="244"/>
      <c r="D62" s="244"/>
      <c r="E62" s="244"/>
      <c r="F62" s="245"/>
      <c r="G62" s="243" t="s">
        <v>48</v>
      </c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5"/>
      <c r="BC62" s="243" t="s">
        <v>49</v>
      </c>
      <c r="BD62" s="244"/>
      <c r="BE62" s="244"/>
      <c r="BF62" s="244"/>
      <c r="BG62" s="244"/>
      <c r="BH62" s="244"/>
      <c r="BI62" s="244"/>
      <c r="BJ62" s="244"/>
      <c r="BK62" s="244"/>
      <c r="BL62" s="244"/>
      <c r="BM62" s="244"/>
      <c r="BN62" s="244"/>
      <c r="BO62" s="244"/>
      <c r="BP62" s="244"/>
      <c r="BQ62" s="244"/>
      <c r="BR62" s="245"/>
      <c r="BS62" s="243" t="s">
        <v>50</v>
      </c>
      <c r="BT62" s="244"/>
      <c r="BU62" s="244"/>
      <c r="BV62" s="244"/>
      <c r="BW62" s="244"/>
      <c r="BX62" s="244"/>
      <c r="BY62" s="244"/>
      <c r="BZ62" s="244"/>
      <c r="CA62" s="244"/>
      <c r="CB62" s="244"/>
      <c r="CC62" s="244"/>
      <c r="CD62" s="244"/>
      <c r="CE62" s="244"/>
      <c r="CF62" s="244"/>
      <c r="CG62" s="244"/>
      <c r="CH62" s="245"/>
      <c r="CI62" s="243" t="s">
        <v>47</v>
      </c>
      <c r="CJ62" s="244"/>
      <c r="CK62" s="244"/>
      <c r="CL62" s="244"/>
      <c r="CM62" s="244"/>
      <c r="CN62" s="244"/>
      <c r="CO62" s="244"/>
      <c r="CP62" s="244"/>
      <c r="CQ62" s="244"/>
      <c r="CR62" s="244"/>
      <c r="CS62" s="244"/>
      <c r="CT62" s="244"/>
      <c r="CU62" s="244"/>
      <c r="CV62" s="244"/>
      <c r="CW62" s="244"/>
      <c r="CX62" s="244"/>
      <c r="CY62" s="244"/>
      <c r="CZ62" s="245"/>
      <c r="DA62" s="229"/>
      <c r="DB62" s="229"/>
      <c r="DC62" s="229"/>
      <c r="DD62" s="229"/>
      <c r="DE62" s="229"/>
      <c r="DF62" s="229"/>
      <c r="DG62" s="229"/>
      <c r="DH62" s="229"/>
      <c r="DI62" s="229"/>
      <c r="DJ62" s="229"/>
      <c r="DK62" s="229"/>
      <c r="DL62" s="229"/>
      <c r="DM62" s="229"/>
      <c r="DN62" s="229"/>
      <c r="DO62" s="229"/>
      <c r="DP62" s="229"/>
      <c r="DQ62" s="229"/>
      <c r="DR62" s="229"/>
      <c r="DS62" s="229"/>
      <c r="DT62" s="229"/>
      <c r="DU62" s="229"/>
      <c r="DV62" s="229"/>
      <c r="DW62" s="229"/>
      <c r="DX62" s="229"/>
      <c r="DY62" s="229"/>
      <c r="DZ62" s="229"/>
      <c r="EA62" s="229"/>
      <c r="EB62" s="229"/>
      <c r="EC62" s="229"/>
      <c r="ED62" s="229"/>
      <c r="EE62" s="229"/>
    </row>
    <row r="63" spans="1:135" s="4" customFormat="1" ht="12.75" customHeight="1">
      <c r="A63" s="249">
        <v>1</v>
      </c>
      <c r="B63" s="250"/>
      <c r="C63" s="250"/>
      <c r="D63" s="250"/>
      <c r="E63" s="250"/>
      <c r="F63" s="251"/>
      <c r="G63" s="249">
        <v>2</v>
      </c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1"/>
      <c r="BC63" s="249">
        <v>3</v>
      </c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1"/>
      <c r="BS63" s="249">
        <v>4</v>
      </c>
      <c r="BT63" s="250"/>
      <c r="BU63" s="250"/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251"/>
      <c r="CI63" s="249">
        <v>5</v>
      </c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250"/>
      <c r="CU63" s="250"/>
      <c r="CV63" s="250"/>
      <c r="CW63" s="250"/>
      <c r="CX63" s="250"/>
      <c r="CY63" s="250"/>
      <c r="CZ63" s="251"/>
      <c r="DA63" s="229"/>
      <c r="DB63" s="229"/>
      <c r="DC63" s="229"/>
      <c r="DD63" s="229"/>
      <c r="DE63" s="229"/>
      <c r="DF63" s="229"/>
      <c r="DG63" s="229"/>
      <c r="DH63" s="229"/>
      <c r="DI63" s="229"/>
      <c r="DJ63" s="229"/>
      <c r="DK63" s="229"/>
      <c r="DL63" s="229"/>
      <c r="DM63" s="229"/>
      <c r="DN63" s="229"/>
      <c r="DO63" s="229"/>
      <c r="DP63" s="229"/>
      <c r="DQ63" s="229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EC63" s="229"/>
      <c r="ED63" s="229"/>
      <c r="EE63" s="229"/>
    </row>
    <row r="64" spans="1:135" s="5" customFormat="1" ht="15" customHeight="1">
      <c r="A64" s="223"/>
      <c r="B64" s="224"/>
      <c r="C64" s="224"/>
      <c r="D64" s="224"/>
      <c r="E64" s="224"/>
      <c r="F64" s="225"/>
      <c r="G64" s="215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7"/>
      <c r="BC64" s="236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8"/>
      <c r="BS64" s="236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8"/>
      <c r="CI64" s="236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8"/>
      <c r="DA64" s="229"/>
      <c r="DB64" s="229"/>
      <c r="DC64" s="229"/>
      <c r="DD64" s="229"/>
      <c r="DE64" s="229"/>
      <c r="DF64" s="229"/>
      <c r="DG64" s="229"/>
      <c r="DH64" s="229"/>
      <c r="DI64" s="229"/>
      <c r="DJ64" s="229"/>
      <c r="DK64" s="229"/>
      <c r="DL64" s="229"/>
      <c r="DM64" s="229"/>
      <c r="DN64" s="229"/>
      <c r="DO64" s="229"/>
      <c r="DP64" s="229"/>
      <c r="DQ64" s="229"/>
      <c r="DR64" s="229"/>
      <c r="DS64" s="229"/>
      <c r="DT64" s="229"/>
      <c r="DU64" s="229"/>
      <c r="DV64" s="229"/>
      <c r="DW64" s="229"/>
      <c r="DX64" s="229"/>
      <c r="DY64" s="229"/>
      <c r="DZ64" s="229"/>
      <c r="EA64" s="229"/>
      <c r="EB64" s="229"/>
      <c r="EC64" s="229"/>
      <c r="ED64" s="229"/>
      <c r="EE64" s="229"/>
    </row>
    <row r="65" spans="1:135" s="5" customFormat="1" ht="15" customHeight="1">
      <c r="A65" s="223"/>
      <c r="B65" s="224"/>
      <c r="C65" s="224"/>
      <c r="D65" s="224"/>
      <c r="E65" s="224"/>
      <c r="F65" s="225"/>
      <c r="G65" s="215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7"/>
      <c r="BC65" s="236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8"/>
      <c r="BS65" s="236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8"/>
      <c r="CI65" s="236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8"/>
      <c r="DA65" s="229"/>
      <c r="DB65" s="229"/>
      <c r="DC65" s="229"/>
      <c r="DD65" s="229"/>
      <c r="DE65" s="229"/>
      <c r="DF65" s="229"/>
      <c r="DG65" s="229"/>
      <c r="DH65" s="229"/>
      <c r="DI65" s="229"/>
      <c r="DJ65" s="229"/>
      <c r="DK65" s="229"/>
      <c r="DL65" s="229"/>
      <c r="DM65" s="229"/>
      <c r="DN65" s="229"/>
      <c r="DO65" s="229"/>
      <c r="DP65" s="229"/>
      <c r="DQ65" s="229"/>
      <c r="DR65" s="229"/>
      <c r="DS65" s="229"/>
      <c r="DT65" s="229"/>
      <c r="DU65" s="229"/>
      <c r="DV65" s="229"/>
      <c r="DW65" s="229"/>
      <c r="DX65" s="229"/>
      <c r="DY65" s="229"/>
      <c r="DZ65" s="229"/>
      <c r="EA65" s="229"/>
      <c r="EB65" s="229"/>
      <c r="EC65" s="229"/>
      <c r="ED65" s="229"/>
      <c r="EE65" s="229"/>
    </row>
    <row r="66" spans="1:135" s="5" customFormat="1" ht="15" customHeight="1">
      <c r="A66" s="223"/>
      <c r="B66" s="224"/>
      <c r="C66" s="224"/>
      <c r="D66" s="224"/>
      <c r="E66" s="224"/>
      <c r="F66" s="225"/>
      <c r="G66" s="246" t="s">
        <v>8</v>
      </c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248"/>
      <c r="BC66" s="226" t="s">
        <v>9</v>
      </c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8"/>
      <c r="BS66" s="226" t="s">
        <v>9</v>
      </c>
      <c r="BT66" s="227"/>
      <c r="BU66" s="227"/>
      <c r="BV66" s="227"/>
      <c r="BW66" s="227"/>
      <c r="BX66" s="227"/>
      <c r="BY66" s="227"/>
      <c r="BZ66" s="227"/>
      <c r="CA66" s="227"/>
      <c r="CB66" s="227"/>
      <c r="CC66" s="227"/>
      <c r="CD66" s="227"/>
      <c r="CE66" s="227"/>
      <c r="CF66" s="227"/>
      <c r="CG66" s="227"/>
      <c r="CH66" s="228"/>
      <c r="CI66" s="236">
        <v>0</v>
      </c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8"/>
      <c r="DA66" s="229"/>
      <c r="DB66" s="229"/>
      <c r="DC66" s="229"/>
      <c r="DD66" s="229"/>
      <c r="DE66" s="229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  <c r="DP66" s="229"/>
      <c r="DQ66" s="229"/>
      <c r="DR66" s="229"/>
      <c r="DS66" s="229"/>
      <c r="DT66" s="229"/>
      <c r="DU66" s="229"/>
      <c r="DV66" s="229"/>
      <c r="DW66" s="229"/>
      <c r="DX66" s="229"/>
      <c r="DY66" s="229"/>
      <c r="DZ66" s="229"/>
      <c r="EA66" s="229"/>
      <c r="EB66" s="229"/>
      <c r="EC66" s="229"/>
      <c r="ED66" s="229"/>
      <c r="EE66" s="229"/>
    </row>
    <row r="67" spans="1:135" ht="12" customHeight="1">
      <c r="A67" s="314"/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14"/>
      <c r="BC67" s="314"/>
      <c r="BD67" s="314"/>
      <c r="BE67" s="314"/>
      <c r="BF67" s="314"/>
      <c r="BG67" s="314"/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314"/>
      <c r="BT67" s="314"/>
      <c r="BU67" s="314"/>
      <c r="BV67" s="314"/>
      <c r="BW67" s="314"/>
      <c r="BX67" s="314"/>
      <c r="BY67" s="314"/>
      <c r="BZ67" s="314"/>
      <c r="CA67" s="314"/>
      <c r="CB67" s="314"/>
      <c r="CC67" s="314"/>
      <c r="CD67" s="314"/>
      <c r="CE67" s="314"/>
      <c r="CF67" s="314"/>
      <c r="CG67" s="314"/>
      <c r="CH67" s="314"/>
      <c r="CI67" s="314"/>
      <c r="CJ67" s="314"/>
      <c r="CK67" s="314"/>
      <c r="CL67" s="314"/>
      <c r="CM67" s="314"/>
      <c r="CN67" s="314"/>
      <c r="CO67" s="314"/>
      <c r="CP67" s="314"/>
      <c r="CQ67" s="314"/>
      <c r="CR67" s="314"/>
      <c r="CS67" s="314"/>
      <c r="CT67" s="314"/>
      <c r="CU67" s="314"/>
      <c r="CV67" s="314"/>
      <c r="CW67" s="314"/>
      <c r="CX67" s="314"/>
      <c r="CY67" s="314"/>
      <c r="CZ67" s="314"/>
      <c r="DA67" s="229"/>
      <c r="DB67" s="229"/>
      <c r="DC67" s="229"/>
      <c r="DD67" s="229"/>
      <c r="DE67" s="229"/>
      <c r="DF67" s="229"/>
      <c r="DG67" s="229"/>
      <c r="DH67" s="229"/>
      <c r="DI67" s="229"/>
      <c r="DJ67" s="229"/>
      <c r="DK67" s="229"/>
      <c r="DL67" s="229"/>
      <c r="DM67" s="229"/>
      <c r="DN67" s="229"/>
      <c r="DO67" s="229"/>
      <c r="DP67" s="229"/>
      <c r="DQ67" s="229"/>
      <c r="DR67" s="229"/>
      <c r="DS67" s="229"/>
      <c r="DT67" s="229"/>
      <c r="DU67" s="229"/>
      <c r="DV67" s="229"/>
      <c r="DW67" s="229"/>
      <c r="DX67" s="229"/>
      <c r="DY67" s="229"/>
      <c r="DZ67" s="229"/>
      <c r="EA67" s="229"/>
      <c r="EB67" s="229"/>
      <c r="EC67" s="229"/>
      <c r="ED67" s="229"/>
      <c r="EE67" s="229"/>
    </row>
    <row r="68" spans="1:135" s="6" customFormat="1" ht="14.25" customHeight="1">
      <c r="A68" s="281" t="s">
        <v>51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281"/>
      <c r="BM68" s="281"/>
      <c r="BN68" s="281"/>
      <c r="BO68" s="281"/>
      <c r="BP68" s="281"/>
      <c r="BQ68" s="281"/>
      <c r="BR68" s="281"/>
      <c r="BS68" s="281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29"/>
      <c r="DB68" s="229"/>
      <c r="DC68" s="229"/>
      <c r="DD68" s="229"/>
      <c r="DE68" s="229"/>
      <c r="DF68" s="229"/>
      <c r="DG68" s="229"/>
      <c r="DH68" s="229"/>
      <c r="DI68" s="229"/>
      <c r="DJ68" s="229"/>
      <c r="DK68" s="229"/>
      <c r="DL68" s="229"/>
      <c r="DM68" s="229"/>
      <c r="DN68" s="229"/>
      <c r="DO68" s="229"/>
      <c r="DP68" s="229"/>
      <c r="DQ68" s="229"/>
      <c r="DR68" s="229"/>
      <c r="DS68" s="229"/>
      <c r="DT68" s="229"/>
      <c r="DU68" s="229"/>
      <c r="DV68" s="229"/>
      <c r="DW68" s="229"/>
      <c r="DX68" s="229"/>
      <c r="DY68" s="229"/>
      <c r="DZ68" s="229"/>
      <c r="EA68" s="229"/>
      <c r="EB68" s="229"/>
      <c r="EC68" s="229"/>
      <c r="ED68" s="229"/>
      <c r="EE68" s="229"/>
    </row>
    <row r="69" spans="1:135" s="2" customFormat="1" ht="6" customHeight="1">
      <c r="A69" s="229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29"/>
      <c r="CZ69" s="229"/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29"/>
      <c r="DR69" s="229"/>
      <c r="DS69" s="229"/>
      <c r="DT69" s="229"/>
      <c r="DU69" s="229"/>
      <c r="DV69" s="229"/>
      <c r="DW69" s="229"/>
      <c r="DX69" s="229"/>
      <c r="DY69" s="229"/>
      <c r="DZ69" s="229"/>
      <c r="EA69" s="229"/>
      <c r="EB69" s="229"/>
      <c r="EC69" s="229"/>
      <c r="ED69" s="229"/>
      <c r="EE69" s="229"/>
    </row>
    <row r="70" spans="1:135" s="6" customFormat="1" ht="13.5">
      <c r="A70" s="280" t="s">
        <v>11</v>
      </c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282"/>
      <c r="BA70" s="282"/>
      <c r="BB70" s="282"/>
      <c r="BC70" s="282"/>
      <c r="BD70" s="282"/>
      <c r="BE70" s="282"/>
      <c r="BF70" s="282"/>
      <c r="BG70" s="282"/>
      <c r="BH70" s="282"/>
      <c r="BI70" s="282"/>
      <c r="BJ70" s="282"/>
      <c r="BK70" s="282"/>
      <c r="BL70" s="282"/>
      <c r="BM70" s="282"/>
      <c r="BN70" s="282"/>
      <c r="BO70" s="282"/>
      <c r="BP70" s="282"/>
      <c r="BQ70" s="282"/>
      <c r="BR70" s="282"/>
      <c r="BS70" s="282"/>
      <c r="BT70" s="282"/>
      <c r="BU70" s="282"/>
      <c r="BV70" s="282"/>
      <c r="BW70" s="282"/>
      <c r="BX70" s="282"/>
      <c r="BY70" s="282"/>
      <c r="BZ70" s="282"/>
      <c r="CA70" s="282"/>
      <c r="CB70" s="282"/>
      <c r="CC70" s="282"/>
      <c r="CD70" s="282"/>
      <c r="CE70" s="282"/>
      <c r="CF70" s="282"/>
      <c r="CG70" s="282"/>
      <c r="CH70" s="282"/>
      <c r="CI70" s="282"/>
      <c r="CJ70" s="282"/>
      <c r="CK70" s="282"/>
      <c r="CL70" s="282"/>
      <c r="CM70" s="282"/>
      <c r="CN70" s="282"/>
      <c r="CO70" s="282"/>
      <c r="CP70" s="282"/>
      <c r="CQ70" s="282"/>
      <c r="CR70" s="282"/>
      <c r="CS70" s="282"/>
      <c r="CT70" s="282"/>
      <c r="CU70" s="282"/>
      <c r="CV70" s="282"/>
      <c r="CW70" s="282"/>
      <c r="CX70" s="282"/>
      <c r="CY70" s="282"/>
      <c r="CZ70" s="282"/>
      <c r="DA70" s="229"/>
      <c r="DB70" s="229"/>
      <c r="DC70" s="229"/>
      <c r="DD70" s="229"/>
      <c r="DE70" s="229"/>
      <c r="DF70" s="229"/>
      <c r="DG70" s="229"/>
      <c r="DH70" s="229"/>
      <c r="DI70" s="229"/>
      <c r="DJ70" s="229"/>
      <c r="DK70" s="229"/>
      <c r="DL70" s="229"/>
      <c r="DM70" s="229"/>
      <c r="DN70" s="229"/>
      <c r="DO70" s="229"/>
      <c r="DP70" s="229"/>
      <c r="DQ70" s="229"/>
      <c r="DR70" s="229"/>
      <c r="DS70" s="229"/>
      <c r="DT70" s="229"/>
      <c r="DU70" s="229"/>
      <c r="DV70" s="229"/>
      <c r="DW70" s="229"/>
      <c r="DX70" s="229"/>
      <c r="DY70" s="229"/>
      <c r="DZ70" s="229"/>
      <c r="EA70" s="229"/>
      <c r="EB70" s="229"/>
      <c r="EC70" s="229"/>
      <c r="ED70" s="229"/>
      <c r="EE70" s="229"/>
    </row>
    <row r="71" spans="1:135" s="2" customFormat="1" ht="10.5" customHeight="1">
      <c r="A71" s="288"/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8"/>
      <c r="BC71" s="288"/>
      <c r="BD71" s="288"/>
      <c r="BE71" s="288"/>
      <c r="BF71" s="288"/>
      <c r="BG71" s="288"/>
      <c r="BH71" s="288"/>
      <c r="BI71" s="288"/>
      <c r="BJ71" s="288"/>
      <c r="BK71" s="288"/>
      <c r="BL71" s="288"/>
      <c r="BM71" s="288"/>
      <c r="BN71" s="288"/>
      <c r="BO71" s="288"/>
      <c r="BP71" s="288"/>
      <c r="BQ71" s="288"/>
      <c r="BR71" s="288"/>
      <c r="BS71" s="288"/>
      <c r="BT71" s="288"/>
      <c r="BU71" s="288"/>
      <c r="BV71" s="288"/>
      <c r="BW71" s="288"/>
      <c r="BX71" s="288"/>
      <c r="BY71" s="288"/>
      <c r="BZ71" s="288"/>
      <c r="CA71" s="288"/>
      <c r="CB71" s="288"/>
      <c r="CC71" s="288"/>
      <c r="CD71" s="288"/>
      <c r="CE71" s="288"/>
      <c r="CF71" s="288"/>
      <c r="CG71" s="288"/>
      <c r="CH71" s="288"/>
      <c r="CI71" s="288"/>
      <c r="CJ71" s="288"/>
      <c r="CK71" s="288"/>
      <c r="CL71" s="288"/>
      <c r="CM71" s="288"/>
      <c r="CN71" s="288"/>
      <c r="CO71" s="288"/>
      <c r="CP71" s="288"/>
      <c r="CQ71" s="288"/>
      <c r="CR71" s="288"/>
      <c r="CS71" s="288"/>
      <c r="CT71" s="288"/>
      <c r="CU71" s="288"/>
      <c r="CV71" s="288"/>
      <c r="CW71" s="288"/>
      <c r="CX71" s="288"/>
      <c r="CY71" s="288"/>
      <c r="CZ71" s="288"/>
      <c r="DA71" s="229"/>
      <c r="DB71" s="229"/>
      <c r="DC71" s="229"/>
      <c r="DD71" s="229"/>
      <c r="DE71" s="229"/>
      <c r="DF71" s="229"/>
      <c r="DG71" s="229"/>
      <c r="DH71" s="229"/>
      <c r="DI71" s="229"/>
      <c r="DJ71" s="229"/>
      <c r="DK71" s="229"/>
      <c r="DL71" s="229"/>
      <c r="DM71" s="229"/>
      <c r="DN71" s="229"/>
      <c r="DO71" s="229"/>
      <c r="DP71" s="229"/>
      <c r="DQ71" s="229"/>
      <c r="DR71" s="229"/>
      <c r="DS71" s="229"/>
      <c r="DT71" s="229"/>
      <c r="DU71" s="229"/>
      <c r="DV71" s="229"/>
      <c r="DW71" s="229"/>
      <c r="DX71" s="229"/>
      <c r="DY71" s="229"/>
      <c r="DZ71" s="229"/>
      <c r="EA71" s="229"/>
      <c r="EB71" s="229"/>
      <c r="EC71" s="229"/>
      <c r="ED71" s="229"/>
      <c r="EE71" s="229"/>
    </row>
    <row r="72" spans="1:135" s="3" customFormat="1" ht="55.5" customHeight="1">
      <c r="A72" s="243" t="s">
        <v>0</v>
      </c>
      <c r="B72" s="244"/>
      <c r="C72" s="244"/>
      <c r="D72" s="244"/>
      <c r="E72" s="244"/>
      <c r="F72" s="245"/>
      <c r="G72" s="243" t="s">
        <v>14</v>
      </c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5"/>
      <c r="BC72" s="243" t="s">
        <v>52</v>
      </c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5"/>
      <c r="BS72" s="243" t="s">
        <v>53</v>
      </c>
      <c r="BT72" s="244"/>
      <c r="BU72" s="244"/>
      <c r="BV72" s="244"/>
      <c r="BW72" s="244"/>
      <c r="BX72" s="244"/>
      <c r="BY72" s="244"/>
      <c r="BZ72" s="244"/>
      <c r="CA72" s="244"/>
      <c r="CB72" s="244"/>
      <c r="CC72" s="245"/>
      <c r="CD72" s="243" t="s">
        <v>77</v>
      </c>
      <c r="CE72" s="244"/>
      <c r="CF72" s="244"/>
      <c r="CG72" s="244"/>
      <c r="CH72" s="244"/>
      <c r="CI72" s="244"/>
      <c r="CJ72" s="244"/>
      <c r="CK72" s="244"/>
      <c r="CL72" s="244"/>
      <c r="CM72" s="244"/>
      <c r="CN72" s="244"/>
      <c r="CO72" s="244"/>
      <c r="CP72" s="244"/>
      <c r="CQ72" s="244"/>
      <c r="CR72" s="244"/>
      <c r="CS72" s="244"/>
      <c r="CT72" s="244"/>
      <c r="CU72" s="244"/>
      <c r="CV72" s="244"/>
      <c r="CW72" s="244"/>
      <c r="CX72" s="244"/>
      <c r="CY72" s="244"/>
      <c r="CZ72" s="245"/>
      <c r="DA72" s="229"/>
      <c r="DB72" s="229"/>
      <c r="DC72" s="229"/>
      <c r="DD72" s="229"/>
      <c r="DE72" s="229"/>
      <c r="DF72" s="229"/>
      <c r="DG72" s="229"/>
      <c r="DH72" s="229"/>
      <c r="DI72" s="229"/>
      <c r="DJ72" s="229"/>
      <c r="DK72" s="229"/>
      <c r="DL72" s="229"/>
      <c r="DM72" s="229"/>
      <c r="DN72" s="229"/>
      <c r="DO72" s="229"/>
      <c r="DP72" s="229"/>
      <c r="DQ72" s="229"/>
      <c r="DR72" s="229"/>
      <c r="DS72" s="229"/>
      <c r="DT72" s="229"/>
      <c r="DU72" s="229"/>
      <c r="DV72" s="229"/>
      <c r="DW72" s="229"/>
      <c r="DX72" s="229"/>
      <c r="DY72" s="229"/>
      <c r="DZ72" s="229"/>
      <c r="EA72" s="229"/>
      <c r="EB72" s="229"/>
      <c r="EC72" s="229"/>
      <c r="ED72" s="229"/>
      <c r="EE72" s="229"/>
    </row>
    <row r="73" spans="1:135" s="4" customFormat="1" ht="12.75" customHeight="1">
      <c r="A73" s="249">
        <v>1</v>
      </c>
      <c r="B73" s="250"/>
      <c r="C73" s="250"/>
      <c r="D73" s="250"/>
      <c r="E73" s="250"/>
      <c r="F73" s="251"/>
      <c r="G73" s="249">
        <v>2</v>
      </c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250"/>
      <c r="AV73" s="250"/>
      <c r="AW73" s="250"/>
      <c r="AX73" s="250"/>
      <c r="AY73" s="250"/>
      <c r="AZ73" s="250"/>
      <c r="BA73" s="250"/>
      <c r="BB73" s="251"/>
      <c r="BC73" s="249">
        <v>3</v>
      </c>
      <c r="BD73" s="250"/>
      <c r="BE73" s="250"/>
      <c r="BF73" s="250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1"/>
      <c r="BS73" s="249">
        <v>4</v>
      </c>
      <c r="BT73" s="250"/>
      <c r="BU73" s="250"/>
      <c r="BV73" s="250"/>
      <c r="BW73" s="250"/>
      <c r="BX73" s="250"/>
      <c r="BY73" s="250"/>
      <c r="BZ73" s="250"/>
      <c r="CA73" s="250"/>
      <c r="CB73" s="250"/>
      <c r="CC73" s="251"/>
      <c r="CD73" s="249">
        <v>5</v>
      </c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0"/>
      <c r="CU73" s="250"/>
      <c r="CV73" s="250"/>
      <c r="CW73" s="250"/>
      <c r="CX73" s="250"/>
      <c r="CY73" s="250"/>
      <c r="CZ73" s="251"/>
      <c r="DA73" s="229"/>
      <c r="DB73" s="229"/>
      <c r="DC73" s="229"/>
      <c r="DD73" s="229"/>
      <c r="DE73" s="229"/>
      <c r="DF73" s="229"/>
      <c r="DG73" s="229"/>
      <c r="DH73" s="229"/>
      <c r="DI73" s="229"/>
      <c r="DJ73" s="229"/>
      <c r="DK73" s="229"/>
      <c r="DL73" s="229"/>
      <c r="DM73" s="229"/>
      <c r="DN73" s="229"/>
      <c r="DO73" s="229"/>
      <c r="DP73" s="229"/>
      <c r="DQ73" s="229"/>
      <c r="DR73" s="229"/>
      <c r="DS73" s="229"/>
      <c r="DT73" s="229"/>
      <c r="DU73" s="229"/>
      <c r="DV73" s="229"/>
      <c r="DW73" s="229"/>
      <c r="DX73" s="229"/>
      <c r="DY73" s="229"/>
      <c r="DZ73" s="229"/>
      <c r="EA73" s="229"/>
      <c r="EB73" s="229"/>
      <c r="EC73" s="229"/>
      <c r="ED73" s="229"/>
      <c r="EE73" s="229"/>
    </row>
    <row r="74" spans="1:135" s="4" customFormat="1" ht="12.75" customHeight="1">
      <c r="A74" s="249"/>
      <c r="B74" s="250"/>
      <c r="C74" s="250"/>
      <c r="D74" s="250"/>
      <c r="E74" s="250"/>
      <c r="F74" s="251"/>
      <c r="G74" s="285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7"/>
      <c r="BC74" s="249"/>
      <c r="BD74" s="250"/>
      <c r="BE74" s="250"/>
      <c r="BF74" s="250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1"/>
      <c r="BS74" s="249"/>
      <c r="BT74" s="250"/>
      <c r="BU74" s="250"/>
      <c r="BV74" s="250"/>
      <c r="BW74" s="250"/>
      <c r="BX74" s="250"/>
      <c r="BY74" s="250"/>
      <c r="BZ74" s="250"/>
      <c r="CA74" s="250"/>
      <c r="CB74" s="250"/>
      <c r="CC74" s="251"/>
      <c r="CD74" s="249"/>
      <c r="CE74" s="250"/>
      <c r="CF74" s="250"/>
      <c r="CG74" s="250"/>
      <c r="CH74" s="250"/>
      <c r="CI74" s="250"/>
      <c r="CJ74" s="250"/>
      <c r="CK74" s="250"/>
      <c r="CL74" s="250"/>
      <c r="CM74" s="250"/>
      <c r="CN74" s="250"/>
      <c r="CO74" s="250"/>
      <c r="CP74" s="250"/>
      <c r="CQ74" s="250"/>
      <c r="CR74" s="250"/>
      <c r="CS74" s="250"/>
      <c r="CT74" s="250"/>
      <c r="CU74" s="250"/>
      <c r="CV74" s="250"/>
      <c r="CW74" s="250"/>
      <c r="CX74" s="250"/>
      <c r="CY74" s="250"/>
      <c r="CZ74" s="251"/>
      <c r="DA74" s="229"/>
      <c r="DB74" s="229"/>
      <c r="DC74" s="229"/>
      <c r="DD74" s="229"/>
      <c r="DE74" s="229"/>
      <c r="DF74" s="229"/>
      <c r="DG74" s="229"/>
      <c r="DH74" s="229"/>
      <c r="DI74" s="229"/>
      <c r="DJ74" s="229"/>
      <c r="DK74" s="229"/>
      <c r="DL74" s="229"/>
      <c r="DM74" s="229"/>
      <c r="DN74" s="229"/>
      <c r="DO74" s="229"/>
      <c r="DP74" s="229"/>
      <c r="DQ74" s="229"/>
      <c r="DR74" s="229"/>
      <c r="DS74" s="229"/>
      <c r="DT74" s="229"/>
      <c r="DU74" s="229"/>
      <c r="DV74" s="229"/>
      <c r="DW74" s="229"/>
      <c r="DX74" s="229"/>
      <c r="DY74" s="229"/>
      <c r="DZ74" s="229"/>
      <c r="EA74" s="229"/>
      <c r="EB74" s="229"/>
      <c r="EC74" s="229"/>
      <c r="ED74" s="229"/>
      <c r="EE74" s="229"/>
    </row>
    <row r="75" spans="1:135" s="5" customFormat="1" ht="15" customHeight="1">
      <c r="A75" s="223"/>
      <c r="B75" s="224"/>
      <c r="C75" s="224"/>
      <c r="D75" s="224"/>
      <c r="E75" s="224"/>
      <c r="F75" s="225"/>
      <c r="G75" s="246" t="s">
        <v>8</v>
      </c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8"/>
      <c r="BC75" s="226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8"/>
      <c r="BS75" s="226" t="s">
        <v>9</v>
      </c>
      <c r="BT75" s="227"/>
      <c r="BU75" s="227"/>
      <c r="BV75" s="227"/>
      <c r="BW75" s="227"/>
      <c r="BX75" s="227"/>
      <c r="BY75" s="227"/>
      <c r="BZ75" s="227"/>
      <c r="CA75" s="227"/>
      <c r="CB75" s="227"/>
      <c r="CC75" s="228"/>
      <c r="CD75" s="236">
        <f>SUM(CD74:CZ74)</f>
        <v>0</v>
      </c>
      <c r="CE75" s="237"/>
      <c r="CF75" s="237"/>
      <c r="CG75" s="237"/>
      <c r="CH75" s="237"/>
      <c r="CI75" s="237"/>
      <c r="CJ75" s="237"/>
      <c r="CK75" s="237"/>
      <c r="CL75" s="237"/>
      <c r="CM75" s="237"/>
      <c r="CN75" s="237"/>
      <c r="CO75" s="237"/>
      <c r="CP75" s="237"/>
      <c r="CQ75" s="237"/>
      <c r="CR75" s="237"/>
      <c r="CS75" s="237"/>
      <c r="CT75" s="237"/>
      <c r="CU75" s="237"/>
      <c r="CV75" s="237"/>
      <c r="CW75" s="237"/>
      <c r="CX75" s="237"/>
      <c r="CY75" s="237"/>
      <c r="CZ75" s="238"/>
      <c r="DA75" s="229"/>
      <c r="DB75" s="229"/>
      <c r="DC75" s="229"/>
      <c r="DD75" s="229"/>
      <c r="DE75" s="229"/>
      <c r="DF75" s="229"/>
      <c r="DG75" s="229"/>
      <c r="DH75" s="229"/>
      <c r="DI75" s="229"/>
      <c r="DJ75" s="229"/>
      <c r="DK75" s="229"/>
      <c r="DL75" s="229"/>
      <c r="DM75" s="229"/>
      <c r="DN75" s="229"/>
      <c r="DO75" s="229"/>
      <c r="DP75" s="229"/>
      <c r="DQ75" s="229"/>
      <c r="DR75" s="229"/>
      <c r="DS75" s="229"/>
      <c r="DT75" s="229"/>
      <c r="DU75" s="229"/>
      <c r="DV75" s="229"/>
      <c r="DW75" s="229"/>
      <c r="DX75" s="229"/>
      <c r="DY75" s="229"/>
      <c r="DZ75" s="229"/>
      <c r="EA75" s="229"/>
      <c r="EB75" s="229"/>
      <c r="EC75" s="229"/>
      <c r="ED75" s="229"/>
      <c r="EE75" s="229"/>
    </row>
    <row r="76" spans="1:135" s="2" customFormat="1" ht="12" customHeight="1">
      <c r="A76" s="273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29"/>
      <c r="DB76" s="229"/>
      <c r="DC76" s="229"/>
      <c r="DD76" s="229"/>
      <c r="DE76" s="229"/>
      <c r="DF76" s="229"/>
      <c r="DG76" s="229"/>
      <c r="DH76" s="229"/>
      <c r="DI76" s="229"/>
      <c r="DJ76" s="229"/>
      <c r="DK76" s="229"/>
      <c r="DL76" s="229"/>
      <c r="DM76" s="229"/>
      <c r="DN76" s="229"/>
      <c r="DO76" s="229"/>
      <c r="DP76" s="229"/>
      <c r="DQ76" s="229"/>
      <c r="DR76" s="229"/>
      <c r="DS76" s="229"/>
      <c r="DT76" s="229"/>
      <c r="DU76" s="229"/>
      <c r="DV76" s="229"/>
      <c r="DW76" s="229"/>
      <c r="DX76" s="229"/>
      <c r="DY76" s="229"/>
      <c r="DZ76" s="229"/>
      <c r="EA76" s="229"/>
      <c r="EB76" s="229"/>
      <c r="EC76" s="229"/>
      <c r="ED76" s="229"/>
      <c r="EE76" s="229"/>
    </row>
    <row r="77" spans="1:135" s="6" customFormat="1" ht="14.25" customHeight="1">
      <c r="A77" s="281" t="s">
        <v>54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/>
      <c r="BO77" s="281"/>
      <c r="BP77" s="281"/>
      <c r="BQ77" s="281"/>
      <c r="BR77" s="281"/>
      <c r="BS77" s="281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281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  <c r="CW77" s="281"/>
      <c r="CX77" s="281"/>
      <c r="CY77" s="281"/>
      <c r="CZ77" s="281"/>
      <c r="DA77" s="229"/>
      <c r="DB77" s="229"/>
      <c r="DC77" s="229"/>
      <c r="DD77" s="229"/>
      <c r="DE77" s="229"/>
      <c r="DF77" s="229"/>
      <c r="DG77" s="229"/>
      <c r="DH77" s="229"/>
      <c r="DI77" s="229"/>
      <c r="DJ77" s="229"/>
      <c r="DK77" s="229"/>
      <c r="DL77" s="229"/>
      <c r="DM77" s="229"/>
      <c r="DN77" s="229"/>
      <c r="DO77" s="229"/>
      <c r="DP77" s="229"/>
      <c r="DQ77" s="229"/>
      <c r="DR77" s="229"/>
      <c r="DS77" s="229"/>
      <c r="DT77" s="229"/>
      <c r="DU77" s="229"/>
      <c r="DV77" s="229"/>
      <c r="DW77" s="229"/>
      <c r="DX77" s="229"/>
      <c r="DY77" s="229"/>
      <c r="DZ77" s="229"/>
      <c r="EA77" s="229"/>
      <c r="EB77" s="229"/>
      <c r="EC77" s="229"/>
      <c r="ED77" s="229"/>
      <c r="EE77" s="229"/>
    </row>
    <row r="78" spans="1:135" s="2" customFormat="1" ht="6" customHeight="1">
      <c r="A78" s="229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</row>
    <row r="79" spans="1:135" s="6" customFormat="1" ht="13.5">
      <c r="A79" s="280" t="s">
        <v>11</v>
      </c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282"/>
      <c r="AS79" s="282"/>
      <c r="AT79" s="282"/>
      <c r="AU79" s="282"/>
      <c r="AV79" s="282"/>
      <c r="AW79" s="282"/>
      <c r="AX79" s="282"/>
      <c r="AY79" s="282"/>
      <c r="AZ79" s="282"/>
      <c r="BA79" s="282"/>
      <c r="BB79" s="282"/>
      <c r="BC79" s="282"/>
      <c r="BD79" s="282"/>
      <c r="BE79" s="282"/>
      <c r="BF79" s="282"/>
      <c r="BG79" s="282"/>
      <c r="BH79" s="282"/>
      <c r="BI79" s="282"/>
      <c r="BJ79" s="282"/>
      <c r="BK79" s="282"/>
      <c r="BL79" s="282"/>
      <c r="BM79" s="282"/>
      <c r="BN79" s="282"/>
      <c r="BO79" s="282"/>
      <c r="BP79" s="282"/>
      <c r="BQ79" s="282"/>
      <c r="BR79" s="282"/>
      <c r="BS79" s="282"/>
      <c r="BT79" s="282"/>
      <c r="BU79" s="282"/>
      <c r="BV79" s="282"/>
      <c r="BW79" s="282"/>
      <c r="BX79" s="282"/>
      <c r="BY79" s="282"/>
      <c r="BZ79" s="282"/>
      <c r="CA79" s="282"/>
      <c r="CB79" s="282"/>
      <c r="CC79" s="282"/>
      <c r="CD79" s="282"/>
      <c r="CE79" s="282"/>
      <c r="CF79" s="282"/>
      <c r="CG79" s="282"/>
      <c r="CH79" s="282"/>
      <c r="CI79" s="282"/>
      <c r="CJ79" s="282"/>
      <c r="CK79" s="282"/>
      <c r="CL79" s="282"/>
      <c r="CM79" s="282"/>
      <c r="CN79" s="282"/>
      <c r="CO79" s="282"/>
      <c r="CP79" s="282"/>
      <c r="CQ79" s="282"/>
      <c r="CR79" s="282"/>
      <c r="CS79" s="282"/>
      <c r="CT79" s="282"/>
      <c r="CU79" s="282"/>
      <c r="CV79" s="282"/>
      <c r="CW79" s="282"/>
      <c r="CX79" s="282"/>
      <c r="CY79" s="282"/>
      <c r="CZ79" s="282"/>
      <c r="DA79" s="229"/>
      <c r="DB79" s="229"/>
      <c r="DC79" s="229"/>
      <c r="DD79" s="229"/>
      <c r="DE79" s="229"/>
      <c r="DF79" s="229"/>
      <c r="DG79" s="229"/>
      <c r="DH79" s="229"/>
      <c r="DI79" s="229"/>
      <c r="DJ79" s="229"/>
      <c r="DK79" s="229"/>
      <c r="DL79" s="229"/>
      <c r="DM79" s="229"/>
      <c r="DN79" s="229"/>
      <c r="DO79" s="229"/>
      <c r="DP79" s="229"/>
      <c r="DQ79" s="229"/>
      <c r="DR79" s="229"/>
      <c r="DS79" s="229"/>
      <c r="DT79" s="229"/>
      <c r="DU79" s="229"/>
      <c r="DV79" s="229"/>
      <c r="DW79" s="229"/>
      <c r="DX79" s="229"/>
      <c r="DY79" s="229"/>
      <c r="DZ79" s="229"/>
      <c r="EA79" s="229"/>
      <c r="EB79" s="229"/>
      <c r="EC79" s="229"/>
      <c r="ED79" s="229"/>
      <c r="EE79" s="229"/>
    </row>
    <row r="80" spans="1:135" s="2" customFormat="1" ht="15" customHeight="1">
      <c r="A80" s="288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29"/>
      <c r="DT80" s="229"/>
      <c r="DU80" s="229"/>
      <c r="DV80" s="229"/>
      <c r="DW80" s="229"/>
      <c r="DX80" s="229"/>
      <c r="DY80" s="229"/>
      <c r="DZ80" s="229"/>
      <c r="EA80" s="229"/>
      <c r="EB80" s="229"/>
      <c r="EC80" s="229"/>
      <c r="ED80" s="229"/>
      <c r="EE80" s="229"/>
    </row>
    <row r="81" spans="1:135" s="3" customFormat="1" ht="45" customHeight="1">
      <c r="A81" s="243" t="s">
        <v>0</v>
      </c>
      <c r="B81" s="244"/>
      <c r="C81" s="244"/>
      <c r="D81" s="244"/>
      <c r="E81" s="244"/>
      <c r="F81" s="245"/>
      <c r="G81" s="243" t="s">
        <v>48</v>
      </c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245"/>
      <c r="BC81" s="243" t="s">
        <v>49</v>
      </c>
      <c r="BD81" s="244"/>
      <c r="BE81" s="244"/>
      <c r="BF81" s="244"/>
      <c r="BG81" s="244"/>
      <c r="BH81" s="244"/>
      <c r="BI81" s="244"/>
      <c r="BJ81" s="244"/>
      <c r="BK81" s="244"/>
      <c r="BL81" s="244"/>
      <c r="BM81" s="244"/>
      <c r="BN81" s="244"/>
      <c r="BO81" s="244"/>
      <c r="BP81" s="244"/>
      <c r="BQ81" s="244"/>
      <c r="BR81" s="245"/>
      <c r="BS81" s="243" t="s">
        <v>50</v>
      </c>
      <c r="BT81" s="244"/>
      <c r="BU81" s="244"/>
      <c r="BV81" s="244"/>
      <c r="BW81" s="244"/>
      <c r="BX81" s="244"/>
      <c r="BY81" s="244"/>
      <c r="BZ81" s="244"/>
      <c r="CA81" s="244"/>
      <c r="CB81" s="244"/>
      <c r="CC81" s="244"/>
      <c r="CD81" s="244"/>
      <c r="CE81" s="244"/>
      <c r="CF81" s="244"/>
      <c r="CG81" s="244"/>
      <c r="CH81" s="245"/>
      <c r="CI81" s="243" t="s">
        <v>47</v>
      </c>
      <c r="CJ81" s="244"/>
      <c r="CK81" s="244"/>
      <c r="CL81" s="244"/>
      <c r="CM81" s="244"/>
      <c r="CN81" s="244"/>
      <c r="CO81" s="244"/>
      <c r="CP81" s="244"/>
      <c r="CQ81" s="244"/>
      <c r="CR81" s="244"/>
      <c r="CS81" s="244"/>
      <c r="CT81" s="244"/>
      <c r="CU81" s="244"/>
      <c r="CV81" s="244"/>
      <c r="CW81" s="244"/>
      <c r="CX81" s="244"/>
      <c r="CY81" s="244"/>
      <c r="CZ81" s="245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</row>
    <row r="82" spans="1:135" s="4" customFormat="1" ht="12.75" customHeight="1">
      <c r="A82" s="249">
        <v>1</v>
      </c>
      <c r="B82" s="250"/>
      <c r="C82" s="250"/>
      <c r="D82" s="250"/>
      <c r="E82" s="250"/>
      <c r="F82" s="251"/>
      <c r="G82" s="249">
        <v>2</v>
      </c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0"/>
      <c r="AN82" s="250"/>
      <c r="AO82" s="250"/>
      <c r="AP82" s="250"/>
      <c r="AQ82" s="250"/>
      <c r="AR82" s="250"/>
      <c r="AS82" s="250"/>
      <c r="AT82" s="250"/>
      <c r="AU82" s="250"/>
      <c r="AV82" s="250"/>
      <c r="AW82" s="250"/>
      <c r="AX82" s="250"/>
      <c r="AY82" s="250"/>
      <c r="AZ82" s="250"/>
      <c r="BA82" s="250"/>
      <c r="BB82" s="251"/>
      <c r="BC82" s="249">
        <v>3</v>
      </c>
      <c r="BD82" s="250"/>
      <c r="BE82" s="250"/>
      <c r="BF82" s="250"/>
      <c r="BG82" s="250"/>
      <c r="BH82" s="250"/>
      <c r="BI82" s="250"/>
      <c r="BJ82" s="250"/>
      <c r="BK82" s="250"/>
      <c r="BL82" s="250"/>
      <c r="BM82" s="250"/>
      <c r="BN82" s="250"/>
      <c r="BO82" s="250"/>
      <c r="BP82" s="250"/>
      <c r="BQ82" s="250"/>
      <c r="BR82" s="251"/>
      <c r="BS82" s="249">
        <v>4</v>
      </c>
      <c r="BT82" s="250"/>
      <c r="BU82" s="250"/>
      <c r="BV82" s="250"/>
      <c r="BW82" s="250"/>
      <c r="BX82" s="250"/>
      <c r="BY82" s="250"/>
      <c r="BZ82" s="250"/>
      <c r="CA82" s="250"/>
      <c r="CB82" s="250"/>
      <c r="CC82" s="250"/>
      <c r="CD82" s="250"/>
      <c r="CE82" s="250"/>
      <c r="CF82" s="250"/>
      <c r="CG82" s="250"/>
      <c r="CH82" s="251"/>
      <c r="CI82" s="249">
        <v>5</v>
      </c>
      <c r="CJ82" s="250"/>
      <c r="CK82" s="250"/>
      <c r="CL82" s="250"/>
      <c r="CM82" s="250"/>
      <c r="CN82" s="250"/>
      <c r="CO82" s="250"/>
      <c r="CP82" s="250"/>
      <c r="CQ82" s="250"/>
      <c r="CR82" s="250"/>
      <c r="CS82" s="250"/>
      <c r="CT82" s="250"/>
      <c r="CU82" s="250"/>
      <c r="CV82" s="250"/>
      <c r="CW82" s="250"/>
      <c r="CX82" s="250"/>
      <c r="CY82" s="250"/>
      <c r="CZ82" s="251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</row>
    <row r="83" spans="1:135" s="5" customFormat="1" ht="15" customHeight="1">
      <c r="A83" s="223"/>
      <c r="B83" s="224"/>
      <c r="C83" s="224"/>
      <c r="D83" s="224"/>
      <c r="E83" s="224"/>
      <c r="F83" s="225"/>
      <c r="G83" s="215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7"/>
      <c r="BC83" s="226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8"/>
      <c r="BS83" s="226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8"/>
      <c r="CI83" s="236"/>
      <c r="CJ83" s="237"/>
      <c r="CK83" s="237"/>
      <c r="CL83" s="237"/>
      <c r="CM83" s="237"/>
      <c r="CN83" s="237"/>
      <c r="CO83" s="237"/>
      <c r="CP83" s="237"/>
      <c r="CQ83" s="237"/>
      <c r="CR83" s="237"/>
      <c r="CS83" s="237"/>
      <c r="CT83" s="237"/>
      <c r="CU83" s="237"/>
      <c r="CV83" s="237"/>
      <c r="CW83" s="237"/>
      <c r="CX83" s="237"/>
      <c r="CY83" s="237"/>
      <c r="CZ83" s="238"/>
      <c r="DA83" s="229"/>
      <c r="DB83" s="229"/>
      <c r="DC83" s="229"/>
      <c r="DD83" s="229"/>
      <c r="DE83" s="229"/>
      <c r="DF83" s="229"/>
      <c r="DG83" s="229"/>
      <c r="DH83" s="229"/>
      <c r="DI83" s="229"/>
      <c r="DJ83" s="229"/>
      <c r="DK83" s="229"/>
      <c r="DL83" s="229"/>
      <c r="DM83" s="229"/>
      <c r="DN83" s="229"/>
      <c r="DO83" s="229"/>
      <c r="DP83" s="229"/>
      <c r="DQ83" s="229"/>
      <c r="DR83" s="229"/>
      <c r="DS83" s="229"/>
      <c r="DT83" s="229"/>
      <c r="DU83" s="229"/>
      <c r="DV83" s="229"/>
      <c r="DW83" s="229"/>
      <c r="DX83" s="229"/>
      <c r="DY83" s="229"/>
      <c r="DZ83" s="229"/>
      <c r="EA83" s="229"/>
      <c r="EB83" s="229"/>
      <c r="EC83" s="229"/>
      <c r="ED83" s="229"/>
      <c r="EE83" s="229"/>
    </row>
    <row r="84" spans="1:135" s="5" customFormat="1" ht="15" customHeight="1">
      <c r="A84" s="223"/>
      <c r="B84" s="224"/>
      <c r="C84" s="224"/>
      <c r="D84" s="224"/>
      <c r="E84" s="224"/>
      <c r="F84" s="225"/>
      <c r="G84" s="215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7"/>
      <c r="BC84" s="226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8"/>
      <c r="BS84" s="226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8"/>
      <c r="CI84" s="236"/>
      <c r="CJ84" s="237"/>
      <c r="CK84" s="237"/>
      <c r="CL84" s="237"/>
      <c r="CM84" s="237"/>
      <c r="CN84" s="237"/>
      <c r="CO84" s="237"/>
      <c r="CP84" s="237"/>
      <c r="CQ84" s="237"/>
      <c r="CR84" s="237"/>
      <c r="CS84" s="237"/>
      <c r="CT84" s="237"/>
      <c r="CU84" s="237"/>
      <c r="CV84" s="237"/>
      <c r="CW84" s="237"/>
      <c r="CX84" s="237"/>
      <c r="CY84" s="237"/>
      <c r="CZ84" s="238"/>
      <c r="DA84" s="229"/>
      <c r="DB84" s="229"/>
      <c r="DC84" s="229"/>
      <c r="DD84" s="229"/>
      <c r="DE84" s="229"/>
      <c r="DF84" s="229"/>
      <c r="DG84" s="229"/>
      <c r="DH84" s="229"/>
      <c r="DI84" s="229"/>
      <c r="DJ84" s="229"/>
      <c r="DK84" s="229"/>
      <c r="DL84" s="229"/>
      <c r="DM84" s="229"/>
      <c r="DN84" s="229"/>
      <c r="DO84" s="229"/>
      <c r="DP84" s="229"/>
      <c r="DQ84" s="229"/>
      <c r="DR84" s="229"/>
      <c r="DS84" s="229"/>
      <c r="DT84" s="229"/>
      <c r="DU84" s="229"/>
      <c r="DV84" s="229"/>
      <c r="DW84" s="229"/>
      <c r="DX84" s="229"/>
      <c r="DY84" s="229"/>
      <c r="DZ84" s="229"/>
      <c r="EA84" s="229"/>
      <c r="EB84" s="229"/>
      <c r="EC84" s="229"/>
      <c r="ED84" s="229"/>
      <c r="EE84" s="229"/>
    </row>
    <row r="85" spans="1:135" s="5" customFormat="1" ht="15" customHeight="1">
      <c r="A85" s="223"/>
      <c r="B85" s="224"/>
      <c r="C85" s="224"/>
      <c r="D85" s="224"/>
      <c r="E85" s="224"/>
      <c r="F85" s="225"/>
      <c r="G85" s="246" t="s">
        <v>8</v>
      </c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8"/>
      <c r="BC85" s="226" t="s">
        <v>9</v>
      </c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8"/>
      <c r="BS85" s="226" t="s">
        <v>9</v>
      </c>
      <c r="BT85" s="227"/>
      <c r="BU85" s="227"/>
      <c r="BV85" s="227"/>
      <c r="BW85" s="227"/>
      <c r="BX85" s="227"/>
      <c r="BY85" s="227"/>
      <c r="BZ85" s="227"/>
      <c r="CA85" s="227"/>
      <c r="CB85" s="227"/>
      <c r="CC85" s="227"/>
      <c r="CD85" s="227"/>
      <c r="CE85" s="227"/>
      <c r="CF85" s="227"/>
      <c r="CG85" s="227"/>
      <c r="CH85" s="228"/>
      <c r="CI85" s="236">
        <v>0</v>
      </c>
      <c r="CJ85" s="237"/>
      <c r="CK85" s="237"/>
      <c r="CL85" s="237"/>
      <c r="CM85" s="237"/>
      <c r="CN85" s="237"/>
      <c r="CO85" s="237"/>
      <c r="CP85" s="237"/>
      <c r="CQ85" s="237"/>
      <c r="CR85" s="237"/>
      <c r="CS85" s="237"/>
      <c r="CT85" s="237"/>
      <c r="CU85" s="237"/>
      <c r="CV85" s="237"/>
      <c r="CW85" s="237"/>
      <c r="CX85" s="237"/>
      <c r="CY85" s="237"/>
      <c r="CZ85" s="238"/>
      <c r="DA85" s="229"/>
      <c r="DB85" s="229"/>
      <c r="DC85" s="229"/>
      <c r="DD85" s="229"/>
      <c r="DE85" s="229"/>
      <c r="DF85" s="229"/>
      <c r="DG85" s="229"/>
      <c r="DH85" s="229"/>
      <c r="DI85" s="229"/>
      <c r="DJ85" s="229"/>
      <c r="DK85" s="229"/>
      <c r="DL85" s="229"/>
      <c r="DM85" s="229"/>
      <c r="DN85" s="229"/>
      <c r="DO85" s="229"/>
      <c r="DP85" s="229"/>
      <c r="DQ85" s="229"/>
      <c r="DR85" s="229"/>
      <c r="DS85" s="229"/>
      <c r="DT85" s="229"/>
      <c r="DU85" s="229"/>
      <c r="DV85" s="229"/>
      <c r="DW85" s="229"/>
      <c r="DX85" s="229"/>
      <c r="DY85" s="229"/>
      <c r="DZ85" s="229"/>
      <c r="EA85" s="229"/>
      <c r="EB85" s="229"/>
      <c r="EC85" s="229"/>
      <c r="ED85" s="229"/>
      <c r="EE85" s="229"/>
    </row>
    <row r="86" spans="1:135" s="2" customFormat="1" ht="12" customHeight="1">
      <c r="A86" s="273"/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  <c r="BC86" s="273"/>
      <c r="BD86" s="273"/>
      <c r="BE86" s="273"/>
      <c r="BF86" s="273"/>
      <c r="BG86" s="273"/>
      <c r="BH86" s="273"/>
      <c r="BI86" s="273"/>
      <c r="BJ86" s="273"/>
      <c r="BK86" s="273"/>
      <c r="BL86" s="273"/>
      <c r="BM86" s="273"/>
      <c r="BN86" s="273"/>
      <c r="BO86" s="273"/>
      <c r="BP86" s="273"/>
      <c r="BQ86" s="273"/>
      <c r="BR86" s="273"/>
      <c r="BS86" s="273"/>
      <c r="BT86" s="273"/>
      <c r="BU86" s="273"/>
      <c r="BV86" s="273"/>
      <c r="BW86" s="273"/>
      <c r="BX86" s="273"/>
      <c r="BY86" s="273"/>
      <c r="BZ86" s="273"/>
      <c r="CA86" s="273"/>
      <c r="CB86" s="273"/>
      <c r="CC86" s="273"/>
      <c r="CD86" s="273"/>
      <c r="CE86" s="273"/>
      <c r="CF86" s="273"/>
      <c r="CG86" s="273"/>
      <c r="CH86" s="273"/>
      <c r="CI86" s="273"/>
      <c r="CJ86" s="273"/>
      <c r="CK86" s="273"/>
      <c r="CL86" s="273"/>
      <c r="CM86" s="273"/>
      <c r="CN86" s="273"/>
      <c r="CO86" s="273"/>
      <c r="CP86" s="273"/>
      <c r="CQ86" s="273"/>
      <c r="CR86" s="273"/>
      <c r="CS86" s="273"/>
      <c r="CT86" s="273"/>
      <c r="CU86" s="273"/>
      <c r="CV86" s="273"/>
      <c r="CW86" s="273"/>
      <c r="CX86" s="273"/>
      <c r="CY86" s="273"/>
      <c r="CZ86" s="273"/>
      <c r="DA86" s="229"/>
      <c r="DB86" s="229"/>
      <c r="DC86" s="229"/>
      <c r="DD86" s="229"/>
      <c r="DE86" s="229"/>
      <c r="DF86" s="229"/>
      <c r="DG86" s="229"/>
      <c r="DH86" s="229"/>
      <c r="DI86" s="229"/>
      <c r="DJ86" s="229"/>
      <c r="DK86" s="229"/>
      <c r="DL86" s="229"/>
      <c r="DM86" s="229"/>
      <c r="DN86" s="229"/>
      <c r="DO86" s="229"/>
      <c r="DP86" s="229"/>
      <c r="DQ86" s="229"/>
      <c r="DR86" s="229"/>
      <c r="DS86" s="229"/>
      <c r="DT86" s="229"/>
      <c r="DU86" s="229"/>
      <c r="DV86" s="229"/>
      <c r="DW86" s="229"/>
      <c r="DX86" s="229"/>
      <c r="DY86" s="229"/>
      <c r="DZ86" s="229"/>
      <c r="EA86" s="229"/>
      <c r="EB86" s="229"/>
      <c r="EC86" s="229"/>
      <c r="ED86" s="229"/>
      <c r="EE86" s="229"/>
    </row>
    <row r="87" spans="1:135" s="6" customFormat="1" ht="27" customHeight="1">
      <c r="A87" s="283" t="s">
        <v>208</v>
      </c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29"/>
      <c r="DB87" s="229"/>
      <c r="DC87" s="229"/>
      <c r="DD87" s="229"/>
      <c r="DE87" s="229"/>
      <c r="DF87" s="229"/>
      <c r="DG87" s="229"/>
      <c r="DH87" s="229"/>
      <c r="DI87" s="229"/>
      <c r="DJ87" s="229"/>
      <c r="DK87" s="229"/>
      <c r="DL87" s="229"/>
      <c r="DM87" s="229"/>
      <c r="DN87" s="229"/>
      <c r="DO87" s="229"/>
      <c r="DP87" s="229"/>
      <c r="DQ87" s="229"/>
      <c r="DR87" s="229"/>
      <c r="DS87" s="229"/>
      <c r="DT87" s="229"/>
      <c r="DU87" s="229"/>
      <c r="DV87" s="229"/>
      <c r="DW87" s="229"/>
      <c r="DX87" s="229"/>
      <c r="DY87" s="229"/>
      <c r="DZ87" s="229"/>
      <c r="EA87" s="229"/>
      <c r="EB87" s="229"/>
      <c r="EC87" s="229"/>
      <c r="ED87" s="229"/>
      <c r="EE87" s="229"/>
    </row>
    <row r="88" spans="1:135" s="2" customFormat="1" ht="6" customHeight="1">
      <c r="A88" s="229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  <c r="CG88" s="229"/>
      <c r="CH88" s="229"/>
      <c r="CI88" s="229"/>
      <c r="CJ88" s="229"/>
      <c r="CK88" s="229"/>
      <c r="CL88" s="229"/>
      <c r="CM88" s="229"/>
      <c r="CN88" s="229"/>
      <c r="CO88" s="229"/>
      <c r="CP88" s="229"/>
      <c r="CQ88" s="229"/>
      <c r="CR88" s="229"/>
      <c r="CS88" s="229"/>
      <c r="CT88" s="229"/>
      <c r="CU88" s="229"/>
      <c r="CV88" s="229"/>
      <c r="CW88" s="229"/>
      <c r="CX88" s="229"/>
      <c r="CY88" s="229"/>
      <c r="CZ88" s="229"/>
      <c r="DA88" s="229"/>
      <c r="DB88" s="229"/>
      <c r="DC88" s="229"/>
      <c r="DD88" s="229"/>
      <c r="DE88" s="229"/>
      <c r="DF88" s="229"/>
      <c r="DG88" s="229"/>
      <c r="DH88" s="229"/>
      <c r="DI88" s="229"/>
      <c r="DJ88" s="229"/>
      <c r="DK88" s="229"/>
      <c r="DL88" s="229"/>
      <c r="DM88" s="229"/>
      <c r="DN88" s="229"/>
      <c r="DO88" s="229"/>
      <c r="DP88" s="229"/>
      <c r="DQ88" s="229"/>
      <c r="DR88" s="229"/>
      <c r="DS88" s="229"/>
      <c r="DT88" s="229"/>
      <c r="DU88" s="229"/>
      <c r="DV88" s="229"/>
      <c r="DW88" s="229"/>
      <c r="DX88" s="229"/>
      <c r="DY88" s="229"/>
      <c r="DZ88" s="229"/>
      <c r="EA88" s="229"/>
      <c r="EB88" s="229"/>
      <c r="EC88" s="229"/>
      <c r="ED88" s="229"/>
      <c r="EE88" s="229"/>
    </row>
    <row r="89" spans="1:135" s="6" customFormat="1" ht="13.5">
      <c r="A89" s="280" t="s">
        <v>11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2" t="s">
        <v>300</v>
      </c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82"/>
      <c r="AL89" s="282"/>
      <c r="AM89" s="282"/>
      <c r="AN89" s="282"/>
      <c r="AO89" s="282"/>
      <c r="AP89" s="282"/>
      <c r="AQ89" s="282"/>
      <c r="AR89" s="282"/>
      <c r="AS89" s="282"/>
      <c r="AT89" s="282"/>
      <c r="AU89" s="282"/>
      <c r="AV89" s="282"/>
      <c r="AW89" s="282"/>
      <c r="AX89" s="282"/>
      <c r="AY89" s="282"/>
      <c r="AZ89" s="282"/>
      <c r="BA89" s="282"/>
      <c r="BB89" s="282"/>
      <c r="BC89" s="282"/>
      <c r="BD89" s="282"/>
      <c r="BE89" s="282"/>
      <c r="BF89" s="282"/>
      <c r="BG89" s="282"/>
      <c r="BH89" s="282"/>
      <c r="BI89" s="282"/>
      <c r="BJ89" s="282"/>
      <c r="BK89" s="282"/>
      <c r="BL89" s="282"/>
      <c r="BM89" s="282"/>
      <c r="BN89" s="282"/>
      <c r="BO89" s="282"/>
      <c r="BP89" s="282"/>
      <c r="BQ89" s="282"/>
      <c r="BR89" s="282"/>
      <c r="BS89" s="282"/>
      <c r="BT89" s="282"/>
      <c r="BU89" s="282"/>
      <c r="BV89" s="282"/>
      <c r="BW89" s="282"/>
      <c r="BX89" s="282"/>
      <c r="BY89" s="282"/>
      <c r="BZ89" s="282"/>
      <c r="CA89" s="282"/>
      <c r="CB89" s="282"/>
      <c r="CC89" s="282"/>
      <c r="CD89" s="282"/>
      <c r="CE89" s="282"/>
      <c r="CF89" s="282"/>
      <c r="CG89" s="282"/>
      <c r="CH89" s="282"/>
      <c r="CI89" s="282"/>
      <c r="CJ89" s="282"/>
      <c r="CK89" s="282"/>
      <c r="CL89" s="282"/>
      <c r="CM89" s="282"/>
      <c r="CN89" s="282"/>
      <c r="CO89" s="282"/>
      <c r="CP89" s="282"/>
      <c r="CQ89" s="282"/>
      <c r="CR89" s="282"/>
      <c r="CS89" s="282"/>
      <c r="CT89" s="282"/>
      <c r="CU89" s="282"/>
      <c r="CV89" s="282"/>
      <c r="CW89" s="282"/>
      <c r="CX89" s="282"/>
      <c r="CY89" s="282"/>
      <c r="CZ89" s="282"/>
      <c r="DA89" s="229"/>
      <c r="DB89" s="229"/>
      <c r="DC89" s="229"/>
      <c r="DD89" s="229"/>
      <c r="DE89" s="229"/>
      <c r="DF89" s="229"/>
      <c r="DG89" s="229"/>
      <c r="DH89" s="229"/>
      <c r="DI89" s="229"/>
      <c r="DJ89" s="229"/>
      <c r="DK89" s="229"/>
      <c r="DL89" s="229"/>
      <c r="DM89" s="229"/>
      <c r="DN89" s="229"/>
      <c r="DO89" s="229"/>
      <c r="DP89" s="229"/>
      <c r="DQ89" s="229"/>
      <c r="DR89" s="229"/>
      <c r="DS89" s="229"/>
      <c r="DT89" s="229"/>
      <c r="DU89" s="229"/>
      <c r="DV89" s="229"/>
      <c r="DW89" s="229"/>
      <c r="DX89" s="229"/>
      <c r="DY89" s="229"/>
      <c r="DZ89" s="229"/>
      <c r="EA89" s="229"/>
      <c r="EB89" s="229"/>
      <c r="EC89" s="229"/>
      <c r="ED89" s="229"/>
      <c r="EE89" s="229"/>
    </row>
    <row r="90" spans="1:135" s="2" customFormat="1" ht="10.5" customHeight="1">
      <c r="A90" s="219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  <c r="CS90" s="219"/>
      <c r="CT90" s="219"/>
      <c r="CU90" s="219"/>
      <c r="CV90" s="219"/>
      <c r="CW90" s="219"/>
      <c r="CX90" s="219"/>
      <c r="CY90" s="219"/>
      <c r="CZ90" s="219"/>
      <c r="DA90" s="229"/>
      <c r="DB90" s="229"/>
      <c r="DC90" s="229"/>
      <c r="DD90" s="229"/>
      <c r="DE90" s="229"/>
      <c r="DF90" s="229"/>
      <c r="DG90" s="229"/>
      <c r="DH90" s="229"/>
      <c r="DI90" s="229"/>
      <c r="DJ90" s="229"/>
      <c r="DK90" s="229"/>
      <c r="DL90" s="229"/>
      <c r="DM90" s="229"/>
      <c r="DN90" s="229"/>
      <c r="DO90" s="229"/>
      <c r="DP90" s="229"/>
      <c r="DQ90" s="229"/>
      <c r="DR90" s="229"/>
      <c r="DS90" s="229"/>
      <c r="DT90" s="229"/>
      <c r="DU90" s="229"/>
      <c r="DV90" s="229"/>
      <c r="DW90" s="229"/>
      <c r="DX90" s="229"/>
      <c r="DY90" s="229"/>
      <c r="DZ90" s="229"/>
      <c r="EA90" s="229"/>
      <c r="EB90" s="229"/>
      <c r="EC90" s="229"/>
      <c r="ED90" s="229"/>
      <c r="EE90" s="229"/>
    </row>
    <row r="91" spans="1:135" s="3" customFormat="1" ht="45" customHeight="1">
      <c r="A91" s="243" t="s">
        <v>0</v>
      </c>
      <c r="B91" s="244"/>
      <c r="C91" s="244"/>
      <c r="D91" s="244"/>
      <c r="E91" s="244"/>
      <c r="F91" s="245"/>
      <c r="G91" s="243" t="s">
        <v>48</v>
      </c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5"/>
      <c r="BC91" s="243" t="s">
        <v>49</v>
      </c>
      <c r="BD91" s="244"/>
      <c r="BE91" s="244"/>
      <c r="BF91" s="244"/>
      <c r="BG91" s="244"/>
      <c r="BH91" s="244"/>
      <c r="BI91" s="244"/>
      <c r="BJ91" s="244"/>
      <c r="BK91" s="244"/>
      <c r="BL91" s="244"/>
      <c r="BM91" s="244"/>
      <c r="BN91" s="244"/>
      <c r="BO91" s="244"/>
      <c r="BP91" s="244"/>
      <c r="BQ91" s="244"/>
      <c r="BR91" s="245"/>
      <c r="BS91" s="243" t="s">
        <v>50</v>
      </c>
      <c r="BT91" s="244"/>
      <c r="BU91" s="244"/>
      <c r="BV91" s="244"/>
      <c r="BW91" s="244"/>
      <c r="BX91" s="244"/>
      <c r="BY91" s="244"/>
      <c r="BZ91" s="244"/>
      <c r="CA91" s="244"/>
      <c r="CB91" s="244"/>
      <c r="CC91" s="244"/>
      <c r="CD91" s="244"/>
      <c r="CE91" s="244"/>
      <c r="CF91" s="244"/>
      <c r="CG91" s="244"/>
      <c r="CH91" s="245"/>
      <c r="CI91" s="243" t="s">
        <v>47</v>
      </c>
      <c r="CJ91" s="244"/>
      <c r="CK91" s="244"/>
      <c r="CL91" s="244"/>
      <c r="CM91" s="244"/>
      <c r="CN91" s="244"/>
      <c r="CO91" s="244"/>
      <c r="CP91" s="244"/>
      <c r="CQ91" s="244"/>
      <c r="CR91" s="244"/>
      <c r="CS91" s="244"/>
      <c r="CT91" s="244"/>
      <c r="CU91" s="244"/>
      <c r="CV91" s="244"/>
      <c r="CW91" s="244"/>
      <c r="CX91" s="244"/>
      <c r="CY91" s="244"/>
      <c r="CZ91" s="245"/>
      <c r="DA91" s="229"/>
      <c r="DB91" s="229"/>
      <c r="DC91" s="229"/>
      <c r="DD91" s="229"/>
      <c r="DE91" s="229"/>
      <c r="DF91" s="229"/>
      <c r="DG91" s="229"/>
      <c r="DH91" s="229"/>
      <c r="DI91" s="229"/>
      <c r="DJ91" s="229"/>
      <c r="DK91" s="229"/>
      <c r="DL91" s="229"/>
      <c r="DM91" s="229"/>
      <c r="DN91" s="229"/>
      <c r="DO91" s="229"/>
      <c r="DP91" s="229"/>
      <c r="DQ91" s="229"/>
      <c r="DR91" s="229"/>
      <c r="DS91" s="229"/>
      <c r="DT91" s="229"/>
      <c r="DU91" s="229"/>
      <c r="DV91" s="229"/>
      <c r="DW91" s="229"/>
      <c r="DX91" s="229"/>
      <c r="DY91" s="229"/>
      <c r="DZ91" s="229"/>
      <c r="EA91" s="229"/>
      <c r="EB91" s="229"/>
      <c r="EC91" s="229"/>
      <c r="ED91" s="229"/>
      <c r="EE91" s="229"/>
    </row>
    <row r="92" spans="1:135" s="4" customFormat="1" ht="12.75" customHeight="1">
      <c r="A92" s="249">
        <v>1</v>
      </c>
      <c r="B92" s="250"/>
      <c r="C92" s="250"/>
      <c r="D92" s="250"/>
      <c r="E92" s="250"/>
      <c r="F92" s="251"/>
      <c r="G92" s="249">
        <v>2</v>
      </c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0"/>
      <c r="AS92" s="250"/>
      <c r="AT92" s="250"/>
      <c r="AU92" s="250"/>
      <c r="AV92" s="250"/>
      <c r="AW92" s="250"/>
      <c r="AX92" s="250"/>
      <c r="AY92" s="250"/>
      <c r="AZ92" s="250"/>
      <c r="BA92" s="250"/>
      <c r="BB92" s="251"/>
      <c r="BC92" s="249">
        <v>3</v>
      </c>
      <c r="BD92" s="250"/>
      <c r="BE92" s="250"/>
      <c r="BF92" s="250"/>
      <c r="BG92" s="250"/>
      <c r="BH92" s="250"/>
      <c r="BI92" s="250"/>
      <c r="BJ92" s="250"/>
      <c r="BK92" s="250"/>
      <c r="BL92" s="250"/>
      <c r="BM92" s="250"/>
      <c r="BN92" s="250"/>
      <c r="BO92" s="250"/>
      <c r="BP92" s="250"/>
      <c r="BQ92" s="250"/>
      <c r="BR92" s="251"/>
      <c r="BS92" s="249">
        <v>4</v>
      </c>
      <c r="BT92" s="250"/>
      <c r="BU92" s="250"/>
      <c r="BV92" s="250"/>
      <c r="BW92" s="250"/>
      <c r="BX92" s="250"/>
      <c r="BY92" s="250"/>
      <c r="BZ92" s="250"/>
      <c r="CA92" s="250"/>
      <c r="CB92" s="250"/>
      <c r="CC92" s="250"/>
      <c r="CD92" s="250"/>
      <c r="CE92" s="250"/>
      <c r="CF92" s="250"/>
      <c r="CG92" s="250"/>
      <c r="CH92" s="251"/>
      <c r="CI92" s="249">
        <v>5</v>
      </c>
      <c r="CJ92" s="250"/>
      <c r="CK92" s="250"/>
      <c r="CL92" s="250"/>
      <c r="CM92" s="250"/>
      <c r="CN92" s="250"/>
      <c r="CO92" s="250"/>
      <c r="CP92" s="250"/>
      <c r="CQ92" s="250"/>
      <c r="CR92" s="250"/>
      <c r="CS92" s="250"/>
      <c r="CT92" s="250"/>
      <c r="CU92" s="250"/>
      <c r="CV92" s="250"/>
      <c r="CW92" s="250"/>
      <c r="CX92" s="250"/>
      <c r="CY92" s="250"/>
      <c r="CZ92" s="251"/>
      <c r="DA92" s="229"/>
      <c r="DB92" s="229"/>
      <c r="DC92" s="229"/>
      <c r="DD92" s="229"/>
      <c r="DE92" s="229"/>
      <c r="DF92" s="229"/>
      <c r="DG92" s="229"/>
      <c r="DH92" s="229"/>
      <c r="DI92" s="229"/>
      <c r="DJ92" s="229"/>
      <c r="DK92" s="229"/>
      <c r="DL92" s="229"/>
      <c r="DM92" s="229"/>
      <c r="DN92" s="229"/>
      <c r="DO92" s="229"/>
      <c r="DP92" s="229"/>
      <c r="DQ92" s="229"/>
      <c r="DR92" s="229"/>
      <c r="DS92" s="229"/>
      <c r="DT92" s="229"/>
      <c r="DU92" s="229"/>
      <c r="DV92" s="229"/>
      <c r="DW92" s="229"/>
      <c r="DX92" s="229"/>
      <c r="DY92" s="229"/>
      <c r="DZ92" s="229"/>
      <c r="EA92" s="229"/>
      <c r="EB92" s="229"/>
      <c r="EC92" s="229"/>
      <c r="ED92" s="229"/>
      <c r="EE92" s="229"/>
    </row>
    <row r="93" spans="1:135" s="5" customFormat="1" ht="15" customHeight="1">
      <c r="A93" s="223"/>
      <c r="B93" s="224"/>
      <c r="C93" s="224"/>
      <c r="D93" s="224"/>
      <c r="E93" s="224"/>
      <c r="F93" s="225"/>
      <c r="G93" s="215" t="s">
        <v>301</v>
      </c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7"/>
      <c r="BC93" s="236"/>
      <c r="BD93" s="237"/>
      <c r="BE93" s="237"/>
      <c r="BF93" s="237"/>
      <c r="BG93" s="237"/>
      <c r="BH93" s="237"/>
      <c r="BI93" s="237"/>
      <c r="BJ93" s="237"/>
      <c r="BK93" s="237"/>
      <c r="BL93" s="237"/>
      <c r="BM93" s="237"/>
      <c r="BN93" s="237"/>
      <c r="BO93" s="237"/>
      <c r="BP93" s="237"/>
      <c r="BQ93" s="237"/>
      <c r="BR93" s="238"/>
      <c r="BS93" s="236"/>
      <c r="BT93" s="237"/>
      <c r="BU93" s="237"/>
      <c r="BV93" s="237"/>
      <c r="BW93" s="237"/>
      <c r="BX93" s="237"/>
      <c r="BY93" s="237"/>
      <c r="BZ93" s="237"/>
      <c r="CA93" s="237"/>
      <c r="CB93" s="237"/>
      <c r="CC93" s="237"/>
      <c r="CD93" s="237"/>
      <c r="CE93" s="237"/>
      <c r="CF93" s="237"/>
      <c r="CG93" s="237"/>
      <c r="CH93" s="238"/>
      <c r="CI93" s="236"/>
      <c r="CJ93" s="237"/>
      <c r="CK93" s="237"/>
      <c r="CL93" s="237"/>
      <c r="CM93" s="237"/>
      <c r="CN93" s="237"/>
      <c r="CO93" s="237"/>
      <c r="CP93" s="237"/>
      <c r="CQ93" s="237"/>
      <c r="CR93" s="237"/>
      <c r="CS93" s="237"/>
      <c r="CT93" s="237"/>
      <c r="CU93" s="237"/>
      <c r="CV93" s="237"/>
      <c r="CW93" s="237"/>
      <c r="CX93" s="237"/>
      <c r="CY93" s="237"/>
      <c r="CZ93" s="238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</row>
    <row r="94" spans="1:135" s="5" customFormat="1" ht="15" customHeight="1">
      <c r="A94" s="223"/>
      <c r="B94" s="224"/>
      <c r="C94" s="224"/>
      <c r="D94" s="224"/>
      <c r="E94" s="224"/>
      <c r="F94" s="225"/>
      <c r="G94" s="215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7"/>
      <c r="BC94" s="236"/>
      <c r="BD94" s="237"/>
      <c r="BE94" s="237"/>
      <c r="BF94" s="237"/>
      <c r="BG94" s="237"/>
      <c r="BH94" s="237"/>
      <c r="BI94" s="237"/>
      <c r="BJ94" s="237"/>
      <c r="BK94" s="237"/>
      <c r="BL94" s="237"/>
      <c r="BM94" s="237"/>
      <c r="BN94" s="237"/>
      <c r="BO94" s="237"/>
      <c r="BP94" s="237"/>
      <c r="BQ94" s="237"/>
      <c r="BR94" s="238"/>
      <c r="BS94" s="236"/>
      <c r="BT94" s="237"/>
      <c r="BU94" s="237"/>
      <c r="BV94" s="237"/>
      <c r="BW94" s="237"/>
      <c r="BX94" s="237"/>
      <c r="BY94" s="237"/>
      <c r="BZ94" s="237"/>
      <c r="CA94" s="237"/>
      <c r="CB94" s="237"/>
      <c r="CC94" s="237"/>
      <c r="CD94" s="237"/>
      <c r="CE94" s="237"/>
      <c r="CF94" s="237"/>
      <c r="CG94" s="237"/>
      <c r="CH94" s="238"/>
      <c r="CI94" s="236"/>
      <c r="CJ94" s="237"/>
      <c r="CK94" s="237"/>
      <c r="CL94" s="237"/>
      <c r="CM94" s="237"/>
      <c r="CN94" s="237"/>
      <c r="CO94" s="237"/>
      <c r="CP94" s="237"/>
      <c r="CQ94" s="237"/>
      <c r="CR94" s="237"/>
      <c r="CS94" s="237"/>
      <c r="CT94" s="237"/>
      <c r="CU94" s="237"/>
      <c r="CV94" s="237"/>
      <c r="CW94" s="237"/>
      <c r="CX94" s="237"/>
      <c r="CY94" s="237"/>
      <c r="CZ94" s="238"/>
      <c r="DA94" s="229"/>
      <c r="DB94" s="229"/>
      <c r="DC94" s="229"/>
      <c r="DD94" s="229"/>
      <c r="DE94" s="229"/>
      <c r="DF94" s="229"/>
      <c r="DG94" s="229"/>
      <c r="DH94" s="229"/>
      <c r="DI94" s="229"/>
      <c r="DJ94" s="229"/>
      <c r="DK94" s="229"/>
      <c r="DL94" s="229"/>
      <c r="DM94" s="229"/>
      <c r="DN94" s="229"/>
      <c r="DO94" s="229"/>
      <c r="DP94" s="229"/>
      <c r="DQ94" s="229"/>
      <c r="DR94" s="229"/>
      <c r="DS94" s="229"/>
      <c r="DT94" s="229"/>
      <c r="DU94" s="229"/>
      <c r="DV94" s="229"/>
      <c r="DW94" s="229"/>
      <c r="DX94" s="229"/>
      <c r="DY94" s="229"/>
      <c r="DZ94" s="229"/>
      <c r="EA94" s="229"/>
      <c r="EB94" s="229"/>
      <c r="EC94" s="229"/>
      <c r="ED94" s="229"/>
      <c r="EE94" s="229"/>
    </row>
    <row r="95" spans="1:135" s="5" customFormat="1" ht="15" customHeight="1">
      <c r="A95" s="223"/>
      <c r="B95" s="224"/>
      <c r="C95" s="224"/>
      <c r="D95" s="224"/>
      <c r="E95" s="224"/>
      <c r="F95" s="225"/>
      <c r="G95" s="246" t="s">
        <v>8</v>
      </c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7"/>
      <c r="AS95" s="247"/>
      <c r="AT95" s="247"/>
      <c r="AU95" s="247"/>
      <c r="AV95" s="247"/>
      <c r="AW95" s="247"/>
      <c r="AX95" s="247"/>
      <c r="AY95" s="247"/>
      <c r="AZ95" s="247"/>
      <c r="BA95" s="247"/>
      <c r="BB95" s="248"/>
      <c r="BC95" s="226" t="s">
        <v>9</v>
      </c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8"/>
      <c r="BS95" s="226" t="s">
        <v>9</v>
      </c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8"/>
      <c r="CI95" s="236">
        <f>CI93</f>
        <v>0</v>
      </c>
      <c r="CJ95" s="237"/>
      <c r="CK95" s="237"/>
      <c r="CL95" s="237"/>
      <c r="CM95" s="237"/>
      <c r="CN95" s="237"/>
      <c r="CO95" s="237"/>
      <c r="CP95" s="237"/>
      <c r="CQ95" s="237"/>
      <c r="CR95" s="237"/>
      <c r="CS95" s="237"/>
      <c r="CT95" s="237"/>
      <c r="CU95" s="237"/>
      <c r="CV95" s="237"/>
      <c r="CW95" s="237"/>
      <c r="CX95" s="237"/>
      <c r="CY95" s="237"/>
      <c r="CZ95" s="238"/>
      <c r="DA95" s="229"/>
      <c r="DB95" s="229"/>
      <c r="DC95" s="229"/>
      <c r="DD95" s="229"/>
      <c r="DE95" s="229"/>
      <c r="DF95" s="229"/>
      <c r="DG95" s="229"/>
      <c r="DH95" s="229"/>
      <c r="DI95" s="229"/>
      <c r="DJ95" s="229"/>
      <c r="DK95" s="229"/>
      <c r="DL95" s="229"/>
      <c r="DM95" s="229"/>
      <c r="DN95" s="229"/>
      <c r="DO95" s="229"/>
      <c r="DP95" s="229"/>
      <c r="DQ95" s="229"/>
      <c r="DR95" s="229"/>
      <c r="DS95" s="229"/>
      <c r="DT95" s="229"/>
      <c r="DU95" s="229"/>
      <c r="DV95" s="229"/>
      <c r="DW95" s="229"/>
      <c r="DX95" s="229"/>
      <c r="DY95" s="229"/>
      <c r="DZ95" s="229"/>
      <c r="EA95" s="229"/>
      <c r="EB95" s="229"/>
      <c r="EC95" s="229"/>
      <c r="ED95" s="229"/>
      <c r="EE95" s="229"/>
    </row>
    <row r="96" spans="1:135" s="5" customFormat="1" ht="15" customHeight="1">
      <c r="A96" s="260"/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0"/>
      <c r="CB96" s="260"/>
      <c r="CC96" s="260"/>
      <c r="CD96" s="260"/>
      <c r="CE96" s="260"/>
      <c r="CF96" s="260"/>
      <c r="CG96" s="260"/>
      <c r="CH96" s="260"/>
      <c r="CI96" s="260"/>
      <c r="CJ96" s="260"/>
      <c r="CK96" s="260"/>
      <c r="CL96" s="260"/>
      <c r="CM96" s="260"/>
      <c r="CN96" s="260"/>
      <c r="CO96" s="260"/>
      <c r="CP96" s="260"/>
      <c r="CQ96" s="260"/>
      <c r="CR96" s="260"/>
      <c r="CS96" s="260"/>
      <c r="CT96" s="260"/>
      <c r="CU96" s="260"/>
      <c r="CV96" s="260"/>
      <c r="CW96" s="260"/>
      <c r="CX96" s="260"/>
      <c r="CY96" s="260"/>
      <c r="CZ96" s="260"/>
      <c r="DA96" s="229"/>
      <c r="DB96" s="229"/>
      <c r="DC96" s="229"/>
      <c r="DD96" s="229"/>
      <c r="DE96" s="229"/>
      <c r="DF96" s="229"/>
      <c r="DG96" s="229"/>
      <c r="DH96" s="229"/>
      <c r="DI96" s="229"/>
      <c r="DJ96" s="229"/>
      <c r="DK96" s="229"/>
      <c r="DL96" s="229"/>
      <c r="DM96" s="229"/>
      <c r="DN96" s="229"/>
      <c r="DO96" s="229"/>
      <c r="DP96" s="229"/>
      <c r="DQ96" s="229"/>
      <c r="DR96" s="229"/>
      <c r="DS96" s="229"/>
      <c r="DT96" s="229"/>
      <c r="DU96" s="229"/>
      <c r="DV96" s="229"/>
      <c r="DW96" s="229"/>
      <c r="DX96" s="229"/>
      <c r="DY96" s="229"/>
      <c r="DZ96" s="229"/>
      <c r="EA96" s="229"/>
      <c r="EB96" s="229"/>
      <c r="EC96" s="229"/>
      <c r="ED96" s="229"/>
      <c r="EE96" s="229"/>
    </row>
    <row r="97" spans="1:135" s="6" customFormat="1" ht="14.25" customHeight="1">
      <c r="A97" s="281" t="s">
        <v>55</v>
      </c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1"/>
      <c r="AN97" s="281"/>
      <c r="AO97" s="281"/>
      <c r="AP97" s="281"/>
      <c r="AQ97" s="281"/>
      <c r="AR97" s="281"/>
      <c r="AS97" s="281"/>
      <c r="AT97" s="281"/>
      <c r="AU97" s="281"/>
      <c r="AV97" s="281"/>
      <c r="AW97" s="281"/>
      <c r="AX97" s="281"/>
      <c r="AY97" s="281"/>
      <c r="AZ97" s="281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1"/>
      <c r="BL97" s="281"/>
      <c r="BM97" s="281"/>
      <c r="BN97" s="281"/>
      <c r="BO97" s="281"/>
      <c r="BP97" s="281"/>
      <c r="BQ97" s="281"/>
      <c r="BR97" s="281"/>
      <c r="BS97" s="281"/>
      <c r="BT97" s="281"/>
      <c r="BU97" s="281"/>
      <c r="BV97" s="281"/>
      <c r="BW97" s="281"/>
      <c r="BX97" s="281"/>
      <c r="BY97" s="281"/>
      <c r="BZ97" s="281"/>
      <c r="CA97" s="281"/>
      <c r="CB97" s="281"/>
      <c r="CC97" s="281"/>
      <c r="CD97" s="281"/>
      <c r="CE97" s="281"/>
      <c r="CF97" s="281"/>
      <c r="CG97" s="281"/>
      <c r="CH97" s="281"/>
      <c r="CI97" s="281"/>
      <c r="CJ97" s="281"/>
      <c r="CK97" s="281"/>
      <c r="CL97" s="281"/>
      <c r="CM97" s="281"/>
      <c r="CN97" s="281"/>
      <c r="CO97" s="281"/>
      <c r="CP97" s="281"/>
      <c r="CQ97" s="281"/>
      <c r="CR97" s="281"/>
      <c r="CS97" s="281"/>
      <c r="CT97" s="281"/>
      <c r="CU97" s="281"/>
      <c r="CV97" s="281"/>
      <c r="CW97" s="281"/>
      <c r="CX97" s="281"/>
      <c r="CY97" s="281"/>
      <c r="CZ97" s="281"/>
      <c r="DA97" s="229"/>
      <c r="DB97" s="229"/>
      <c r="DC97" s="229"/>
      <c r="DD97" s="229"/>
      <c r="DE97" s="229"/>
      <c r="DF97" s="229"/>
      <c r="DG97" s="229"/>
      <c r="DH97" s="229"/>
      <c r="DI97" s="229"/>
      <c r="DJ97" s="229"/>
      <c r="DK97" s="229"/>
      <c r="DL97" s="229"/>
      <c r="DM97" s="229"/>
      <c r="DN97" s="229"/>
      <c r="DO97" s="229"/>
      <c r="DP97" s="229"/>
      <c r="DQ97" s="229"/>
      <c r="DR97" s="229"/>
      <c r="DS97" s="229"/>
      <c r="DT97" s="229"/>
      <c r="DU97" s="229"/>
      <c r="DV97" s="229"/>
      <c r="DW97" s="229"/>
      <c r="DX97" s="229"/>
      <c r="DY97" s="229"/>
      <c r="DZ97" s="229"/>
      <c r="EA97" s="229"/>
      <c r="EB97" s="229"/>
      <c r="EC97" s="229"/>
      <c r="ED97" s="229"/>
      <c r="EE97" s="229"/>
    </row>
    <row r="98" spans="1:135" s="2" customFormat="1" ht="6" customHeight="1">
      <c r="A98" s="229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  <c r="DA98" s="229"/>
      <c r="DB98" s="229"/>
      <c r="DC98" s="229"/>
      <c r="DD98" s="229"/>
      <c r="DE98" s="229"/>
      <c r="DF98" s="229"/>
      <c r="DG98" s="229"/>
      <c r="DH98" s="229"/>
      <c r="DI98" s="229"/>
      <c r="DJ98" s="229"/>
      <c r="DK98" s="229"/>
      <c r="DL98" s="229"/>
      <c r="DM98" s="229"/>
      <c r="DN98" s="229"/>
      <c r="DO98" s="229"/>
      <c r="DP98" s="229"/>
      <c r="DQ98" s="229"/>
      <c r="DR98" s="229"/>
      <c r="DS98" s="229"/>
      <c r="DT98" s="229"/>
      <c r="DU98" s="229"/>
      <c r="DV98" s="229"/>
      <c r="DW98" s="229"/>
      <c r="DX98" s="229"/>
      <c r="DY98" s="229"/>
      <c r="DZ98" s="229"/>
      <c r="EA98" s="229"/>
      <c r="EB98" s="229"/>
      <c r="EC98" s="229"/>
      <c r="ED98" s="229"/>
      <c r="EE98" s="229"/>
    </row>
    <row r="99" spans="1:135" s="6" customFormat="1" ht="13.5">
      <c r="A99" s="280" t="s">
        <v>11</v>
      </c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2" t="s">
        <v>225</v>
      </c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82"/>
      <c r="AL99" s="282"/>
      <c r="AM99" s="282"/>
      <c r="AN99" s="282"/>
      <c r="AO99" s="282"/>
      <c r="AP99" s="282"/>
      <c r="AQ99" s="282"/>
      <c r="AR99" s="282"/>
      <c r="AS99" s="282"/>
      <c r="AT99" s="282"/>
      <c r="AU99" s="282"/>
      <c r="AV99" s="282"/>
      <c r="AW99" s="282"/>
      <c r="AX99" s="282"/>
      <c r="AY99" s="282"/>
      <c r="AZ99" s="282"/>
      <c r="BA99" s="282"/>
      <c r="BB99" s="282"/>
      <c r="BC99" s="282"/>
      <c r="BD99" s="282"/>
      <c r="BE99" s="282"/>
      <c r="BF99" s="282"/>
      <c r="BG99" s="282"/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2"/>
      <c r="BT99" s="282"/>
      <c r="BU99" s="282"/>
      <c r="BV99" s="282"/>
      <c r="BW99" s="282"/>
      <c r="BX99" s="282"/>
      <c r="BY99" s="282"/>
      <c r="BZ99" s="282"/>
      <c r="CA99" s="282"/>
      <c r="CB99" s="282"/>
      <c r="CC99" s="282"/>
      <c r="CD99" s="282"/>
      <c r="CE99" s="282"/>
      <c r="CF99" s="282"/>
      <c r="CG99" s="282"/>
      <c r="CH99" s="282"/>
      <c r="CI99" s="282"/>
      <c r="CJ99" s="282"/>
      <c r="CK99" s="282"/>
      <c r="CL99" s="282"/>
      <c r="CM99" s="282"/>
      <c r="CN99" s="282"/>
      <c r="CO99" s="282"/>
      <c r="CP99" s="282"/>
      <c r="CQ99" s="282"/>
      <c r="CR99" s="282"/>
      <c r="CS99" s="282"/>
      <c r="CT99" s="282"/>
      <c r="CU99" s="282"/>
      <c r="CV99" s="282"/>
      <c r="CW99" s="282"/>
      <c r="CX99" s="282"/>
      <c r="CY99" s="282"/>
      <c r="CZ99" s="282"/>
      <c r="DA99" s="229"/>
      <c r="DB99" s="229"/>
      <c r="DC99" s="229"/>
      <c r="DD99" s="229"/>
      <c r="DE99" s="229"/>
      <c r="DF99" s="229"/>
      <c r="DG99" s="229"/>
      <c r="DH99" s="229"/>
      <c r="DI99" s="229"/>
      <c r="DJ99" s="229"/>
      <c r="DK99" s="229"/>
      <c r="DL99" s="229"/>
      <c r="DM99" s="229"/>
      <c r="DN99" s="229"/>
      <c r="DO99" s="229"/>
      <c r="DP99" s="229"/>
      <c r="DQ99" s="229"/>
      <c r="DR99" s="229"/>
      <c r="DS99" s="229"/>
      <c r="DT99" s="229"/>
      <c r="DU99" s="229"/>
      <c r="DV99" s="229"/>
      <c r="DW99" s="229"/>
      <c r="DX99" s="229"/>
      <c r="DY99" s="229"/>
      <c r="DZ99" s="229"/>
      <c r="EA99" s="229"/>
      <c r="EB99" s="229"/>
      <c r="EC99" s="229"/>
      <c r="ED99" s="229"/>
      <c r="EE99" s="229"/>
    </row>
    <row r="100" spans="1:135" s="2" customFormat="1" ht="10.5" customHeight="1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  <c r="CG100" s="229"/>
      <c r="CH100" s="229"/>
      <c r="CI100" s="229"/>
      <c r="CJ100" s="229"/>
      <c r="CK100" s="229"/>
      <c r="CL100" s="229"/>
      <c r="CM100" s="229"/>
      <c r="CN100" s="229"/>
      <c r="CO100" s="229"/>
      <c r="CP100" s="229"/>
      <c r="CQ100" s="229"/>
      <c r="CR100" s="229"/>
      <c r="CS100" s="229"/>
      <c r="CT100" s="229"/>
      <c r="CU100" s="229"/>
      <c r="CV100" s="229"/>
      <c r="CW100" s="229"/>
      <c r="CX100" s="229"/>
      <c r="CY100" s="229"/>
      <c r="CZ100" s="229"/>
      <c r="DA100" s="229"/>
      <c r="DB100" s="229"/>
      <c r="DC100" s="229"/>
      <c r="DD100" s="229"/>
      <c r="DE100" s="229"/>
      <c r="DF100" s="229"/>
      <c r="DG100" s="229"/>
      <c r="DH100" s="229"/>
      <c r="DI100" s="229"/>
      <c r="DJ100" s="229"/>
      <c r="DK100" s="229"/>
      <c r="DL100" s="229"/>
      <c r="DM100" s="229"/>
      <c r="DN100" s="229"/>
      <c r="DO100" s="229"/>
      <c r="DP100" s="229"/>
      <c r="DQ100" s="229"/>
      <c r="DR100" s="229"/>
      <c r="DS100" s="229"/>
      <c r="DT100" s="229"/>
      <c r="DU100" s="229"/>
      <c r="DV100" s="229"/>
      <c r="DW100" s="229"/>
      <c r="DX100" s="229"/>
      <c r="DY100" s="229"/>
      <c r="DZ100" s="229"/>
      <c r="EA100" s="229"/>
      <c r="EB100" s="229"/>
      <c r="EC100" s="229"/>
      <c r="ED100" s="229"/>
      <c r="EE100" s="229"/>
    </row>
    <row r="101" spans="1:135" s="6" customFormat="1" ht="13.5">
      <c r="A101" s="229" t="s">
        <v>201</v>
      </c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  <c r="CM101" s="229"/>
      <c r="CN101" s="229"/>
      <c r="CO101" s="229"/>
      <c r="CP101" s="229"/>
      <c r="CQ101" s="229"/>
      <c r="CR101" s="229"/>
      <c r="CS101" s="229"/>
      <c r="CT101" s="229"/>
      <c r="CU101" s="229"/>
      <c r="CV101" s="229"/>
      <c r="CW101" s="229"/>
      <c r="CX101" s="229"/>
      <c r="CY101" s="229"/>
      <c r="CZ101" s="229"/>
      <c r="DA101" s="229"/>
      <c r="DB101" s="229"/>
      <c r="DC101" s="229"/>
      <c r="DD101" s="229"/>
      <c r="DE101" s="229"/>
      <c r="DF101" s="229"/>
      <c r="DG101" s="229"/>
      <c r="DH101" s="229"/>
      <c r="DI101" s="229"/>
      <c r="DJ101" s="229"/>
      <c r="DK101" s="229"/>
      <c r="DL101" s="229"/>
      <c r="DM101" s="229"/>
      <c r="DN101" s="229"/>
      <c r="DO101" s="229"/>
      <c r="DP101" s="229"/>
      <c r="DQ101" s="229"/>
      <c r="DR101" s="229"/>
      <c r="DS101" s="229"/>
      <c r="DT101" s="229"/>
      <c r="DU101" s="229"/>
      <c r="DV101" s="229"/>
      <c r="DW101" s="229"/>
      <c r="DX101" s="229"/>
      <c r="DY101" s="229"/>
      <c r="DZ101" s="229"/>
      <c r="EA101" s="229"/>
      <c r="EB101" s="229"/>
      <c r="EC101" s="229"/>
      <c r="ED101" s="229"/>
      <c r="EE101" s="229"/>
    </row>
    <row r="102" spans="1:135" s="2" customFormat="1" ht="10.5" customHeight="1">
      <c r="A102" s="219"/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9"/>
      <c r="BO102" s="219"/>
      <c r="BP102" s="219"/>
      <c r="BQ102" s="219"/>
      <c r="BR102" s="219"/>
      <c r="BS102" s="219"/>
      <c r="BT102" s="219"/>
      <c r="BU102" s="219"/>
      <c r="BV102" s="219"/>
      <c r="BW102" s="219"/>
      <c r="BX102" s="219"/>
      <c r="BY102" s="219"/>
      <c r="BZ102" s="219"/>
      <c r="CA102" s="219"/>
      <c r="CB102" s="219"/>
      <c r="CC102" s="219"/>
      <c r="CD102" s="219"/>
      <c r="CE102" s="219"/>
      <c r="CF102" s="219"/>
      <c r="CG102" s="219"/>
      <c r="CH102" s="219"/>
      <c r="CI102" s="219"/>
      <c r="CJ102" s="219"/>
      <c r="CK102" s="219"/>
      <c r="CL102" s="219"/>
      <c r="CM102" s="219"/>
      <c r="CN102" s="219"/>
      <c r="CO102" s="219"/>
      <c r="CP102" s="219"/>
      <c r="CQ102" s="219"/>
      <c r="CR102" s="219"/>
      <c r="CS102" s="219"/>
      <c r="CT102" s="219"/>
      <c r="CU102" s="219"/>
      <c r="CV102" s="219"/>
      <c r="CW102" s="219"/>
      <c r="CX102" s="219"/>
      <c r="CY102" s="219"/>
      <c r="CZ102" s="219"/>
      <c r="DA102" s="229"/>
      <c r="DB102" s="229"/>
      <c r="DC102" s="229"/>
      <c r="DD102" s="229"/>
      <c r="DE102" s="229"/>
      <c r="DF102" s="229"/>
      <c r="DG102" s="229"/>
      <c r="DH102" s="229"/>
      <c r="DI102" s="229"/>
      <c r="DJ102" s="229"/>
      <c r="DK102" s="229"/>
      <c r="DL102" s="229"/>
      <c r="DM102" s="229"/>
      <c r="DN102" s="229"/>
      <c r="DO102" s="229"/>
      <c r="DP102" s="229"/>
      <c r="DQ102" s="229"/>
      <c r="DR102" s="229"/>
      <c r="DS102" s="229"/>
      <c r="DT102" s="229"/>
      <c r="DU102" s="229"/>
      <c r="DV102" s="229"/>
      <c r="DW102" s="229"/>
      <c r="DX102" s="229"/>
      <c r="DY102" s="229"/>
      <c r="DZ102" s="229"/>
      <c r="EA102" s="229"/>
      <c r="EB102" s="229"/>
      <c r="EC102" s="229"/>
      <c r="ED102" s="229"/>
      <c r="EE102" s="229"/>
    </row>
    <row r="103" spans="1:135" s="3" customFormat="1" ht="45" customHeight="1">
      <c r="A103" s="243" t="s">
        <v>0</v>
      </c>
      <c r="B103" s="244"/>
      <c r="C103" s="244"/>
      <c r="D103" s="244"/>
      <c r="E103" s="244"/>
      <c r="F103" s="245"/>
      <c r="G103" s="243" t="s">
        <v>14</v>
      </c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5"/>
      <c r="AO103" s="243" t="s">
        <v>57</v>
      </c>
      <c r="AP103" s="244"/>
      <c r="AQ103" s="244"/>
      <c r="AR103" s="244"/>
      <c r="AS103" s="244"/>
      <c r="AT103" s="244"/>
      <c r="AU103" s="244"/>
      <c r="AV103" s="244"/>
      <c r="AW103" s="244"/>
      <c r="AX103" s="244"/>
      <c r="AY103" s="244"/>
      <c r="AZ103" s="244"/>
      <c r="BA103" s="244"/>
      <c r="BB103" s="244"/>
      <c r="BC103" s="244"/>
      <c r="BD103" s="245"/>
      <c r="BE103" s="243" t="s">
        <v>58</v>
      </c>
      <c r="BF103" s="244"/>
      <c r="BG103" s="244"/>
      <c r="BH103" s="244"/>
      <c r="BI103" s="244"/>
      <c r="BJ103" s="244"/>
      <c r="BK103" s="244"/>
      <c r="BL103" s="244"/>
      <c r="BM103" s="244"/>
      <c r="BN103" s="244"/>
      <c r="BO103" s="244"/>
      <c r="BP103" s="244"/>
      <c r="BQ103" s="244"/>
      <c r="BR103" s="244"/>
      <c r="BS103" s="244"/>
      <c r="BT103" s="245"/>
      <c r="BU103" s="243" t="s">
        <v>59</v>
      </c>
      <c r="BV103" s="244"/>
      <c r="BW103" s="244"/>
      <c r="BX103" s="244"/>
      <c r="BY103" s="244"/>
      <c r="BZ103" s="244"/>
      <c r="CA103" s="244"/>
      <c r="CB103" s="244"/>
      <c r="CC103" s="244"/>
      <c r="CD103" s="244"/>
      <c r="CE103" s="244"/>
      <c r="CF103" s="244"/>
      <c r="CG103" s="244"/>
      <c r="CH103" s="244"/>
      <c r="CI103" s="244"/>
      <c r="CJ103" s="245"/>
      <c r="CK103" s="243" t="s">
        <v>17</v>
      </c>
      <c r="CL103" s="244"/>
      <c r="CM103" s="244"/>
      <c r="CN103" s="244"/>
      <c r="CO103" s="244"/>
      <c r="CP103" s="244"/>
      <c r="CQ103" s="244"/>
      <c r="CR103" s="244"/>
      <c r="CS103" s="244"/>
      <c r="CT103" s="244"/>
      <c r="CU103" s="244"/>
      <c r="CV103" s="244"/>
      <c r="CW103" s="244"/>
      <c r="CX103" s="244"/>
      <c r="CY103" s="244"/>
      <c r="CZ103" s="245"/>
      <c r="DA103" s="229"/>
      <c r="DB103" s="229"/>
      <c r="DC103" s="229"/>
      <c r="DD103" s="229"/>
      <c r="DE103" s="229"/>
      <c r="DF103" s="229"/>
      <c r="DG103" s="229"/>
      <c r="DH103" s="229"/>
      <c r="DI103" s="229"/>
      <c r="DJ103" s="229"/>
      <c r="DK103" s="229"/>
      <c r="DL103" s="229"/>
      <c r="DM103" s="229"/>
      <c r="DN103" s="229"/>
      <c r="DO103" s="229"/>
      <c r="DP103" s="229"/>
      <c r="DQ103" s="229"/>
      <c r="DR103" s="229"/>
      <c r="DS103" s="229"/>
      <c r="DT103" s="229"/>
      <c r="DU103" s="229"/>
      <c r="DV103" s="229"/>
      <c r="DW103" s="229"/>
      <c r="DX103" s="229"/>
      <c r="DY103" s="229"/>
      <c r="DZ103" s="229"/>
      <c r="EA103" s="229"/>
      <c r="EB103" s="229"/>
      <c r="EC103" s="229"/>
      <c r="ED103" s="229"/>
      <c r="EE103" s="229"/>
    </row>
    <row r="104" spans="1:135" s="4" customFormat="1" ht="12.75" customHeight="1">
      <c r="A104" s="249">
        <v>1</v>
      </c>
      <c r="B104" s="250"/>
      <c r="C104" s="250"/>
      <c r="D104" s="250"/>
      <c r="E104" s="250"/>
      <c r="F104" s="251"/>
      <c r="G104" s="249">
        <v>2</v>
      </c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1"/>
      <c r="AO104" s="249">
        <v>3</v>
      </c>
      <c r="AP104" s="250"/>
      <c r="AQ104" s="250"/>
      <c r="AR104" s="250"/>
      <c r="AS104" s="250"/>
      <c r="AT104" s="250"/>
      <c r="AU104" s="250"/>
      <c r="AV104" s="250"/>
      <c r="AW104" s="250"/>
      <c r="AX104" s="250"/>
      <c r="AY104" s="250"/>
      <c r="AZ104" s="250"/>
      <c r="BA104" s="250"/>
      <c r="BB104" s="250"/>
      <c r="BC104" s="250"/>
      <c r="BD104" s="251"/>
      <c r="BE104" s="249">
        <v>4</v>
      </c>
      <c r="BF104" s="250"/>
      <c r="BG104" s="250"/>
      <c r="BH104" s="250"/>
      <c r="BI104" s="250"/>
      <c r="BJ104" s="250"/>
      <c r="BK104" s="250"/>
      <c r="BL104" s="250"/>
      <c r="BM104" s="250"/>
      <c r="BN104" s="250"/>
      <c r="BO104" s="250"/>
      <c r="BP104" s="250"/>
      <c r="BQ104" s="250"/>
      <c r="BR104" s="250"/>
      <c r="BS104" s="250"/>
      <c r="BT104" s="251"/>
      <c r="BU104" s="249">
        <v>5</v>
      </c>
      <c r="BV104" s="250"/>
      <c r="BW104" s="250"/>
      <c r="BX104" s="250"/>
      <c r="BY104" s="250"/>
      <c r="BZ104" s="250"/>
      <c r="CA104" s="250"/>
      <c r="CB104" s="250"/>
      <c r="CC104" s="250"/>
      <c r="CD104" s="250"/>
      <c r="CE104" s="250"/>
      <c r="CF104" s="250"/>
      <c r="CG104" s="250"/>
      <c r="CH104" s="250"/>
      <c r="CI104" s="250"/>
      <c r="CJ104" s="251"/>
      <c r="CK104" s="249">
        <v>6</v>
      </c>
      <c r="CL104" s="250"/>
      <c r="CM104" s="250"/>
      <c r="CN104" s="250"/>
      <c r="CO104" s="250"/>
      <c r="CP104" s="250"/>
      <c r="CQ104" s="250"/>
      <c r="CR104" s="250"/>
      <c r="CS104" s="250"/>
      <c r="CT104" s="250"/>
      <c r="CU104" s="250"/>
      <c r="CV104" s="250"/>
      <c r="CW104" s="250"/>
      <c r="CX104" s="250"/>
      <c r="CY104" s="250"/>
      <c r="CZ104" s="251"/>
      <c r="DA104" s="229"/>
      <c r="DB104" s="229"/>
      <c r="DC104" s="229"/>
      <c r="DD104" s="229"/>
      <c r="DE104" s="229"/>
      <c r="DF104" s="229"/>
      <c r="DG104" s="229"/>
      <c r="DH104" s="229"/>
      <c r="DI104" s="229"/>
      <c r="DJ104" s="229"/>
      <c r="DK104" s="229"/>
      <c r="DL104" s="229"/>
      <c r="DM104" s="229"/>
      <c r="DN104" s="229"/>
      <c r="DO104" s="229"/>
      <c r="DP104" s="229"/>
      <c r="DQ104" s="229"/>
      <c r="DR104" s="229"/>
      <c r="DS104" s="229"/>
      <c r="DT104" s="229"/>
      <c r="DU104" s="229"/>
      <c r="DV104" s="229"/>
      <c r="DW104" s="229"/>
      <c r="DX104" s="229"/>
      <c r="DY104" s="229"/>
      <c r="DZ104" s="229"/>
      <c r="EA104" s="229"/>
      <c r="EB104" s="229"/>
      <c r="EC104" s="229"/>
      <c r="ED104" s="229"/>
      <c r="EE104" s="229"/>
    </row>
    <row r="105" spans="1:135" s="5" customFormat="1" ht="15" customHeight="1">
      <c r="A105" s="223" t="s">
        <v>24</v>
      </c>
      <c r="B105" s="224"/>
      <c r="C105" s="224"/>
      <c r="D105" s="224"/>
      <c r="E105" s="224"/>
      <c r="F105" s="225"/>
      <c r="G105" s="215" t="s">
        <v>168</v>
      </c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7"/>
      <c r="AO105" s="236">
        <v>1</v>
      </c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7"/>
      <c r="BA105" s="237"/>
      <c r="BB105" s="237"/>
      <c r="BC105" s="237"/>
      <c r="BD105" s="238"/>
      <c r="BE105" s="236">
        <v>12</v>
      </c>
      <c r="BF105" s="237"/>
      <c r="BG105" s="237"/>
      <c r="BH105" s="237"/>
      <c r="BI105" s="237"/>
      <c r="BJ105" s="237"/>
      <c r="BK105" s="237"/>
      <c r="BL105" s="237"/>
      <c r="BM105" s="237"/>
      <c r="BN105" s="237"/>
      <c r="BO105" s="237"/>
      <c r="BP105" s="237"/>
      <c r="BQ105" s="237"/>
      <c r="BR105" s="237"/>
      <c r="BS105" s="237"/>
      <c r="BT105" s="238"/>
      <c r="BU105" s="236"/>
      <c r="BV105" s="237"/>
      <c r="BW105" s="237"/>
      <c r="BX105" s="237"/>
      <c r="BY105" s="237"/>
      <c r="BZ105" s="237"/>
      <c r="CA105" s="237"/>
      <c r="CB105" s="237"/>
      <c r="CC105" s="237"/>
      <c r="CD105" s="237"/>
      <c r="CE105" s="237"/>
      <c r="CF105" s="237"/>
      <c r="CG105" s="237"/>
      <c r="CH105" s="237"/>
      <c r="CI105" s="237"/>
      <c r="CJ105" s="238"/>
      <c r="CK105" s="236">
        <v>18000</v>
      </c>
      <c r="CL105" s="237"/>
      <c r="CM105" s="237"/>
      <c r="CN105" s="237"/>
      <c r="CO105" s="237"/>
      <c r="CP105" s="237"/>
      <c r="CQ105" s="237"/>
      <c r="CR105" s="237"/>
      <c r="CS105" s="237"/>
      <c r="CT105" s="237"/>
      <c r="CU105" s="237"/>
      <c r="CV105" s="237"/>
      <c r="CW105" s="237"/>
      <c r="CX105" s="237"/>
      <c r="CY105" s="237"/>
      <c r="CZ105" s="238"/>
      <c r="DA105" s="229"/>
      <c r="DB105" s="229"/>
      <c r="DC105" s="229"/>
      <c r="DD105" s="229"/>
      <c r="DE105" s="229"/>
      <c r="DF105" s="229"/>
      <c r="DG105" s="229"/>
      <c r="DH105" s="229"/>
      <c r="DI105" s="229"/>
      <c r="DJ105" s="229"/>
      <c r="DK105" s="229"/>
      <c r="DL105" s="229"/>
      <c r="DM105" s="229"/>
      <c r="DN105" s="229"/>
      <c r="DO105" s="229"/>
      <c r="DP105" s="229"/>
      <c r="DQ105" s="229"/>
      <c r="DR105" s="229"/>
      <c r="DS105" s="229"/>
      <c r="DT105" s="229"/>
      <c r="DU105" s="229"/>
      <c r="DV105" s="229"/>
      <c r="DW105" s="229"/>
      <c r="DX105" s="229"/>
      <c r="DY105" s="229"/>
      <c r="DZ105" s="229"/>
      <c r="EA105" s="229"/>
      <c r="EB105" s="229"/>
      <c r="EC105" s="229"/>
      <c r="ED105" s="229"/>
      <c r="EE105" s="229"/>
    </row>
    <row r="106" spans="1:135" s="5" customFormat="1" ht="15" customHeight="1">
      <c r="A106" s="223" t="s">
        <v>28</v>
      </c>
      <c r="B106" s="224"/>
      <c r="C106" s="224"/>
      <c r="D106" s="224"/>
      <c r="E106" s="224"/>
      <c r="F106" s="225"/>
      <c r="G106" s="215" t="s">
        <v>227</v>
      </c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7"/>
      <c r="AO106" s="236">
        <v>1</v>
      </c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237"/>
      <c r="BC106" s="237"/>
      <c r="BD106" s="238"/>
      <c r="BE106" s="236">
        <v>12</v>
      </c>
      <c r="BF106" s="237"/>
      <c r="BG106" s="237"/>
      <c r="BH106" s="237"/>
      <c r="BI106" s="237"/>
      <c r="BJ106" s="237"/>
      <c r="BK106" s="237"/>
      <c r="BL106" s="237"/>
      <c r="BM106" s="237"/>
      <c r="BN106" s="237"/>
      <c r="BO106" s="237"/>
      <c r="BP106" s="237"/>
      <c r="BQ106" s="237"/>
      <c r="BR106" s="237"/>
      <c r="BS106" s="237"/>
      <c r="BT106" s="238"/>
      <c r="BU106" s="236"/>
      <c r="BV106" s="237"/>
      <c r="BW106" s="237"/>
      <c r="BX106" s="237"/>
      <c r="BY106" s="237"/>
      <c r="BZ106" s="237"/>
      <c r="CA106" s="237"/>
      <c r="CB106" s="237"/>
      <c r="CC106" s="237"/>
      <c r="CD106" s="237"/>
      <c r="CE106" s="237"/>
      <c r="CF106" s="237"/>
      <c r="CG106" s="237"/>
      <c r="CH106" s="237"/>
      <c r="CI106" s="237"/>
      <c r="CJ106" s="238"/>
      <c r="CK106" s="236">
        <v>173318.4</v>
      </c>
      <c r="CL106" s="237"/>
      <c r="CM106" s="237"/>
      <c r="CN106" s="237"/>
      <c r="CO106" s="237"/>
      <c r="CP106" s="237"/>
      <c r="CQ106" s="237"/>
      <c r="CR106" s="237"/>
      <c r="CS106" s="237"/>
      <c r="CT106" s="237"/>
      <c r="CU106" s="237"/>
      <c r="CV106" s="237"/>
      <c r="CW106" s="237"/>
      <c r="CX106" s="237"/>
      <c r="CY106" s="237"/>
      <c r="CZ106" s="238"/>
      <c r="DA106" s="229"/>
      <c r="DB106" s="229"/>
      <c r="DC106" s="229"/>
      <c r="DD106" s="229"/>
      <c r="DE106" s="229"/>
      <c r="DF106" s="229"/>
      <c r="DG106" s="229"/>
      <c r="DH106" s="229"/>
      <c r="DI106" s="229"/>
      <c r="DJ106" s="229"/>
      <c r="DK106" s="229"/>
      <c r="DL106" s="229"/>
      <c r="DM106" s="229"/>
      <c r="DN106" s="229"/>
      <c r="DO106" s="229"/>
      <c r="DP106" s="229"/>
      <c r="DQ106" s="229"/>
      <c r="DR106" s="229"/>
      <c r="DS106" s="229"/>
      <c r="DT106" s="229"/>
      <c r="DU106" s="229"/>
      <c r="DV106" s="229"/>
      <c r="DW106" s="229"/>
      <c r="DX106" s="229"/>
      <c r="DY106" s="229"/>
      <c r="DZ106" s="229"/>
      <c r="EA106" s="229"/>
      <c r="EB106" s="229"/>
      <c r="EC106" s="229"/>
      <c r="ED106" s="229"/>
      <c r="EE106" s="229"/>
    </row>
    <row r="107" spans="1:135" s="5" customFormat="1" ht="27.75" customHeight="1">
      <c r="A107" s="223" t="s">
        <v>34</v>
      </c>
      <c r="B107" s="224"/>
      <c r="C107" s="224"/>
      <c r="D107" s="224"/>
      <c r="E107" s="224"/>
      <c r="F107" s="225"/>
      <c r="G107" s="215" t="s">
        <v>270</v>
      </c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7"/>
      <c r="AO107" s="236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237"/>
      <c r="BC107" s="237"/>
      <c r="BD107" s="238"/>
      <c r="BE107" s="236"/>
      <c r="BF107" s="237"/>
      <c r="BG107" s="237"/>
      <c r="BH107" s="237"/>
      <c r="BI107" s="237"/>
      <c r="BJ107" s="237"/>
      <c r="BK107" s="237"/>
      <c r="BL107" s="237"/>
      <c r="BM107" s="237"/>
      <c r="BN107" s="237"/>
      <c r="BO107" s="237"/>
      <c r="BP107" s="237"/>
      <c r="BQ107" s="237"/>
      <c r="BR107" s="237"/>
      <c r="BS107" s="237"/>
      <c r="BT107" s="238"/>
      <c r="BU107" s="236"/>
      <c r="BV107" s="237"/>
      <c r="BW107" s="237"/>
      <c r="BX107" s="237"/>
      <c r="BY107" s="237"/>
      <c r="BZ107" s="237"/>
      <c r="CA107" s="237"/>
      <c r="CB107" s="237"/>
      <c r="CC107" s="237"/>
      <c r="CD107" s="237"/>
      <c r="CE107" s="237"/>
      <c r="CF107" s="237"/>
      <c r="CG107" s="237"/>
      <c r="CH107" s="237"/>
      <c r="CI107" s="237"/>
      <c r="CJ107" s="238"/>
      <c r="CK107" s="236">
        <f>120000+8040+113020-2230-518.4+21238.48-101534.94</f>
        <v>158015.14</v>
      </c>
      <c r="CL107" s="237"/>
      <c r="CM107" s="237"/>
      <c r="CN107" s="237"/>
      <c r="CO107" s="237"/>
      <c r="CP107" s="237"/>
      <c r="CQ107" s="237"/>
      <c r="CR107" s="237"/>
      <c r="CS107" s="237"/>
      <c r="CT107" s="237"/>
      <c r="CU107" s="237"/>
      <c r="CV107" s="237"/>
      <c r="CW107" s="237"/>
      <c r="CX107" s="237"/>
      <c r="CY107" s="237"/>
      <c r="CZ107" s="238"/>
      <c r="DA107" s="229"/>
      <c r="DB107" s="229"/>
      <c r="DC107" s="229"/>
      <c r="DD107" s="229"/>
      <c r="DE107" s="229"/>
      <c r="DF107" s="229"/>
      <c r="DG107" s="229"/>
      <c r="DH107" s="229"/>
      <c r="DI107" s="229"/>
      <c r="DJ107" s="229"/>
      <c r="DK107" s="229"/>
      <c r="DL107" s="229"/>
      <c r="DM107" s="229"/>
      <c r="DN107" s="229"/>
      <c r="DO107" s="229"/>
      <c r="DP107" s="229"/>
      <c r="DQ107" s="229"/>
      <c r="DR107" s="229"/>
      <c r="DS107" s="229"/>
      <c r="DT107" s="229"/>
      <c r="DU107" s="229"/>
      <c r="DV107" s="229"/>
      <c r="DW107" s="229"/>
      <c r="DX107" s="229"/>
      <c r="DY107" s="229"/>
      <c r="DZ107" s="229"/>
      <c r="EA107" s="229"/>
      <c r="EB107" s="229"/>
      <c r="EC107" s="229"/>
      <c r="ED107" s="229"/>
      <c r="EE107" s="229"/>
    </row>
    <row r="108" spans="1:135" s="5" customFormat="1" ht="15" customHeight="1">
      <c r="A108" s="223"/>
      <c r="B108" s="224"/>
      <c r="C108" s="224"/>
      <c r="D108" s="224"/>
      <c r="E108" s="224"/>
      <c r="F108" s="225"/>
      <c r="G108" s="277" t="s">
        <v>56</v>
      </c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9"/>
      <c r="AO108" s="226" t="s">
        <v>9</v>
      </c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8"/>
      <c r="BE108" s="226" t="s">
        <v>9</v>
      </c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8"/>
      <c r="BU108" s="226" t="s">
        <v>9</v>
      </c>
      <c r="BV108" s="227"/>
      <c r="BW108" s="227"/>
      <c r="BX108" s="227"/>
      <c r="BY108" s="227"/>
      <c r="BZ108" s="227"/>
      <c r="CA108" s="227"/>
      <c r="CB108" s="227"/>
      <c r="CC108" s="227"/>
      <c r="CD108" s="227"/>
      <c r="CE108" s="227"/>
      <c r="CF108" s="227"/>
      <c r="CG108" s="227"/>
      <c r="CH108" s="227"/>
      <c r="CI108" s="227"/>
      <c r="CJ108" s="228"/>
      <c r="CK108" s="236">
        <f>CK105+CK106+CK107</f>
        <v>349333.54000000004</v>
      </c>
      <c r="CL108" s="237"/>
      <c r="CM108" s="237"/>
      <c r="CN108" s="237"/>
      <c r="CO108" s="237"/>
      <c r="CP108" s="237"/>
      <c r="CQ108" s="237"/>
      <c r="CR108" s="237"/>
      <c r="CS108" s="237"/>
      <c r="CT108" s="237"/>
      <c r="CU108" s="237"/>
      <c r="CV108" s="237"/>
      <c r="CW108" s="237"/>
      <c r="CX108" s="237"/>
      <c r="CY108" s="237"/>
      <c r="CZ108" s="238"/>
      <c r="DA108" s="229"/>
      <c r="DB108" s="229"/>
      <c r="DC108" s="229"/>
      <c r="DD108" s="229"/>
      <c r="DE108" s="229"/>
      <c r="DF108" s="229"/>
      <c r="DG108" s="229"/>
      <c r="DH108" s="229"/>
      <c r="DI108" s="229"/>
      <c r="DJ108" s="229"/>
      <c r="DK108" s="229"/>
      <c r="DL108" s="229"/>
      <c r="DM108" s="229"/>
      <c r="DN108" s="229"/>
      <c r="DO108" s="229"/>
      <c r="DP108" s="229"/>
      <c r="DQ108" s="229"/>
      <c r="DR108" s="229"/>
      <c r="DS108" s="229"/>
      <c r="DT108" s="229"/>
      <c r="DU108" s="229"/>
      <c r="DV108" s="229"/>
      <c r="DW108" s="229"/>
      <c r="DX108" s="229"/>
      <c r="DY108" s="229"/>
      <c r="DZ108" s="229"/>
      <c r="EA108" s="229"/>
      <c r="EB108" s="229"/>
      <c r="EC108" s="229"/>
      <c r="ED108" s="229"/>
      <c r="EE108" s="229"/>
    </row>
    <row r="109" spans="1:135" s="5" customFormat="1" ht="11.25" customHeight="1">
      <c r="A109" s="260"/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  <c r="AO109" s="260"/>
      <c r="AP109" s="260"/>
      <c r="AQ109" s="260"/>
      <c r="AR109" s="260"/>
      <c r="AS109" s="260"/>
      <c r="AT109" s="260"/>
      <c r="AU109" s="260"/>
      <c r="AV109" s="260"/>
      <c r="AW109" s="260"/>
      <c r="AX109" s="260"/>
      <c r="AY109" s="260"/>
      <c r="AZ109" s="260"/>
      <c r="BA109" s="260"/>
      <c r="BB109" s="260"/>
      <c r="BC109" s="260"/>
      <c r="BD109" s="260"/>
      <c r="BE109" s="260"/>
      <c r="BF109" s="260"/>
      <c r="BG109" s="260"/>
      <c r="BH109" s="260"/>
      <c r="BI109" s="260"/>
      <c r="BJ109" s="260"/>
      <c r="BK109" s="260"/>
      <c r="BL109" s="260"/>
      <c r="BM109" s="260"/>
      <c r="BN109" s="260"/>
      <c r="BO109" s="260"/>
      <c r="BP109" s="260"/>
      <c r="BQ109" s="260"/>
      <c r="BR109" s="260"/>
      <c r="BS109" s="260"/>
      <c r="BT109" s="260"/>
      <c r="BU109" s="260"/>
      <c r="BV109" s="260"/>
      <c r="BW109" s="260"/>
      <c r="BX109" s="260"/>
      <c r="BY109" s="260"/>
      <c r="BZ109" s="260"/>
      <c r="CA109" s="260"/>
      <c r="CB109" s="260"/>
      <c r="CC109" s="260"/>
      <c r="CD109" s="260"/>
      <c r="CE109" s="260"/>
      <c r="CF109" s="260"/>
      <c r="CG109" s="260"/>
      <c r="CH109" s="260"/>
      <c r="CI109" s="260"/>
      <c r="CJ109" s="260"/>
      <c r="CK109" s="260"/>
      <c r="CL109" s="260"/>
      <c r="CM109" s="260"/>
      <c r="CN109" s="260"/>
      <c r="CO109" s="260"/>
      <c r="CP109" s="260"/>
      <c r="CQ109" s="260"/>
      <c r="CR109" s="260"/>
      <c r="CS109" s="260"/>
      <c r="CT109" s="260"/>
      <c r="CU109" s="260"/>
      <c r="CV109" s="260"/>
      <c r="CW109" s="260"/>
      <c r="CX109" s="260"/>
      <c r="CY109" s="260"/>
      <c r="CZ109" s="260"/>
      <c r="DA109" s="229"/>
      <c r="DB109" s="229"/>
      <c r="DC109" s="229"/>
      <c r="DD109" s="229"/>
      <c r="DE109" s="229"/>
      <c r="DF109" s="229"/>
      <c r="DG109" s="229"/>
      <c r="DH109" s="229"/>
      <c r="DI109" s="229"/>
      <c r="DJ109" s="229"/>
      <c r="DK109" s="229"/>
      <c r="DL109" s="229"/>
      <c r="DM109" s="229"/>
      <c r="DN109" s="229"/>
      <c r="DO109" s="229"/>
      <c r="DP109" s="229"/>
      <c r="DQ109" s="229"/>
      <c r="DR109" s="229"/>
      <c r="DS109" s="229"/>
      <c r="DT109" s="229"/>
      <c r="DU109" s="229"/>
      <c r="DV109" s="229"/>
      <c r="DW109" s="229"/>
      <c r="DX109" s="229"/>
      <c r="DY109" s="229"/>
      <c r="DZ109" s="229"/>
      <c r="EA109" s="229"/>
      <c r="EB109" s="229"/>
      <c r="EC109" s="229"/>
      <c r="ED109" s="229"/>
      <c r="EE109" s="229"/>
    </row>
    <row r="110" spans="1:135" s="6" customFormat="1" ht="13.5">
      <c r="A110" s="229" t="s">
        <v>202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29"/>
      <c r="BM110" s="229"/>
      <c r="BN110" s="229"/>
      <c r="BO110" s="229"/>
      <c r="BP110" s="229"/>
      <c r="BQ110" s="229"/>
      <c r="BR110" s="229"/>
      <c r="BS110" s="229"/>
      <c r="BT110" s="229"/>
      <c r="BU110" s="229"/>
      <c r="BV110" s="229"/>
      <c r="BW110" s="229"/>
      <c r="BX110" s="229"/>
      <c r="BY110" s="229"/>
      <c r="BZ110" s="229"/>
      <c r="CA110" s="229"/>
      <c r="CB110" s="229"/>
      <c r="CC110" s="229"/>
      <c r="CD110" s="229"/>
      <c r="CE110" s="229"/>
      <c r="CF110" s="229"/>
      <c r="CG110" s="229"/>
      <c r="CH110" s="229"/>
      <c r="CI110" s="229"/>
      <c r="CJ110" s="229"/>
      <c r="CK110" s="229"/>
      <c r="CL110" s="229"/>
      <c r="CM110" s="229"/>
      <c r="CN110" s="229"/>
      <c r="CO110" s="229"/>
      <c r="CP110" s="229"/>
      <c r="CQ110" s="229"/>
      <c r="CR110" s="229"/>
      <c r="CS110" s="229"/>
      <c r="CT110" s="229"/>
      <c r="CU110" s="229"/>
      <c r="CV110" s="229"/>
      <c r="CW110" s="229"/>
      <c r="CX110" s="229"/>
      <c r="CY110" s="229"/>
      <c r="CZ110" s="229"/>
      <c r="DA110" s="229"/>
      <c r="DB110" s="229"/>
      <c r="DC110" s="229"/>
      <c r="DD110" s="229"/>
      <c r="DE110" s="229"/>
      <c r="DF110" s="229"/>
      <c r="DG110" s="229"/>
      <c r="DH110" s="229"/>
      <c r="DI110" s="229"/>
      <c r="DJ110" s="229"/>
      <c r="DK110" s="229"/>
      <c r="DL110" s="229"/>
      <c r="DM110" s="229"/>
      <c r="DN110" s="229"/>
      <c r="DO110" s="229"/>
      <c r="DP110" s="229"/>
      <c r="DQ110" s="229"/>
      <c r="DR110" s="229"/>
      <c r="DS110" s="229"/>
      <c r="DT110" s="229"/>
      <c r="DU110" s="229"/>
      <c r="DV110" s="229"/>
      <c r="DW110" s="229"/>
      <c r="DX110" s="229"/>
      <c r="DY110" s="229"/>
      <c r="DZ110" s="229"/>
      <c r="EA110" s="229"/>
      <c r="EB110" s="229"/>
      <c r="EC110" s="229"/>
      <c r="ED110" s="229"/>
      <c r="EE110" s="229"/>
    </row>
    <row r="111" spans="1:135" s="2" customFormat="1" ht="10.5" customHeight="1">
      <c r="A111" s="219"/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19"/>
      <c r="BW111" s="219"/>
      <c r="BX111" s="219"/>
      <c r="BY111" s="219"/>
      <c r="BZ111" s="219"/>
      <c r="CA111" s="219"/>
      <c r="CB111" s="219"/>
      <c r="CC111" s="219"/>
      <c r="CD111" s="219"/>
      <c r="CE111" s="219"/>
      <c r="CF111" s="219"/>
      <c r="CG111" s="219"/>
      <c r="CH111" s="219"/>
      <c r="CI111" s="219"/>
      <c r="CJ111" s="219"/>
      <c r="CK111" s="219"/>
      <c r="CL111" s="219"/>
      <c r="CM111" s="219"/>
      <c r="CN111" s="219"/>
      <c r="CO111" s="219"/>
      <c r="CP111" s="219"/>
      <c r="CQ111" s="219"/>
      <c r="CR111" s="219"/>
      <c r="CS111" s="219"/>
      <c r="CT111" s="219"/>
      <c r="CU111" s="219"/>
      <c r="CV111" s="219"/>
      <c r="CW111" s="219"/>
      <c r="CX111" s="219"/>
      <c r="CY111" s="219"/>
      <c r="CZ111" s="219"/>
      <c r="DA111" s="229"/>
      <c r="DB111" s="229"/>
      <c r="DC111" s="229"/>
      <c r="DD111" s="229"/>
      <c r="DE111" s="229"/>
      <c r="DF111" s="229"/>
      <c r="DG111" s="229"/>
      <c r="DH111" s="229"/>
      <c r="DI111" s="229"/>
      <c r="DJ111" s="229"/>
      <c r="DK111" s="229"/>
      <c r="DL111" s="229"/>
      <c r="DM111" s="229"/>
      <c r="DN111" s="229"/>
      <c r="DO111" s="229"/>
      <c r="DP111" s="229"/>
      <c r="DQ111" s="229"/>
      <c r="DR111" s="229"/>
      <c r="DS111" s="229"/>
      <c r="DT111" s="229"/>
      <c r="DU111" s="229"/>
      <c r="DV111" s="229"/>
      <c r="DW111" s="229"/>
      <c r="DX111" s="229"/>
      <c r="DY111" s="229"/>
      <c r="DZ111" s="229"/>
      <c r="EA111" s="229"/>
      <c r="EB111" s="229"/>
      <c r="EC111" s="229"/>
      <c r="ED111" s="229"/>
      <c r="EE111" s="229"/>
    </row>
    <row r="112" spans="1:135" s="3" customFormat="1" ht="45" customHeight="1">
      <c r="A112" s="243" t="s">
        <v>0</v>
      </c>
      <c r="B112" s="244"/>
      <c r="C112" s="244"/>
      <c r="D112" s="244"/>
      <c r="E112" s="244"/>
      <c r="F112" s="245"/>
      <c r="G112" s="243" t="s">
        <v>14</v>
      </c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  <c r="AN112" s="244"/>
      <c r="AO112" s="244"/>
      <c r="AP112" s="244"/>
      <c r="AQ112" s="244"/>
      <c r="AR112" s="244"/>
      <c r="AS112" s="244"/>
      <c r="AT112" s="244"/>
      <c r="AU112" s="244"/>
      <c r="AV112" s="244"/>
      <c r="AW112" s="244"/>
      <c r="AX112" s="244"/>
      <c r="AY112" s="244"/>
      <c r="AZ112" s="244"/>
      <c r="BA112" s="244"/>
      <c r="BB112" s="245"/>
      <c r="BC112" s="243" t="s">
        <v>60</v>
      </c>
      <c r="BD112" s="244"/>
      <c r="BE112" s="244"/>
      <c r="BF112" s="244"/>
      <c r="BG112" s="244"/>
      <c r="BH112" s="244"/>
      <c r="BI112" s="244"/>
      <c r="BJ112" s="244"/>
      <c r="BK112" s="244"/>
      <c r="BL112" s="244"/>
      <c r="BM112" s="244"/>
      <c r="BN112" s="244"/>
      <c r="BO112" s="244"/>
      <c r="BP112" s="244"/>
      <c r="BQ112" s="244"/>
      <c r="BR112" s="245"/>
      <c r="BS112" s="243" t="s">
        <v>61</v>
      </c>
      <c r="BT112" s="244"/>
      <c r="BU112" s="244"/>
      <c r="BV112" s="244"/>
      <c r="BW112" s="244"/>
      <c r="BX112" s="244"/>
      <c r="BY112" s="244"/>
      <c r="BZ112" s="244"/>
      <c r="CA112" s="244"/>
      <c r="CB112" s="244"/>
      <c r="CC112" s="244"/>
      <c r="CD112" s="244"/>
      <c r="CE112" s="244"/>
      <c r="CF112" s="244"/>
      <c r="CG112" s="244"/>
      <c r="CH112" s="245"/>
      <c r="CI112" s="243" t="s">
        <v>46</v>
      </c>
      <c r="CJ112" s="244"/>
      <c r="CK112" s="244"/>
      <c r="CL112" s="244"/>
      <c r="CM112" s="244"/>
      <c r="CN112" s="244"/>
      <c r="CO112" s="244"/>
      <c r="CP112" s="244"/>
      <c r="CQ112" s="244"/>
      <c r="CR112" s="244"/>
      <c r="CS112" s="244"/>
      <c r="CT112" s="244"/>
      <c r="CU112" s="244"/>
      <c r="CV112" s="244"/>
      <c r="CW112" s="244"/>
      <c r="CX112" s="244"/>
      <c r="CY112" s="244"/>
      <c r="CZ112" s="245"/>
      <c r="DA112" s="229"/>
      <c r="DB112" s="229"/>
      <c r="DC112" s="229"/>
      <c r="DD112" s="229"/>
      <c r="DE112" s="229"/>
      <c r="DF112" s="229"/>
      <c r="DG112" s="229"/>
      <c r="DH112" s="229"/>
      <c r="DI112" s="229"/>
      <c r="DJ112" s="229"/>
      <c r="DK112" s="229"/>
      <c r="DL112" s="229"/>
      <c r="DM112" s="229"/>
      <c r="DN112" s="229"/>
      <c r="DO112" s="229"/>
      <c r="DP112" s="229"/>
      <c r="DQ112" s="229"/>
      <c r="DR112" s="229"/>
      <c r="DS112" s="229"/>
      <c r="DT112" s="229"/>
      <c r="DU112" s="229"/>
      <c r="DV112" s="229"/>
      <c r="DW112" s="229"/>
      <c r="DX112" s="229"/>
      <c r="DY112" s="229"/>
      <c r="DZ112" s="229"/>
      <c r="EA112" s="229"/>
      <c r="EB112" s="229"/>
      <c r="EC112" s="229"/>
      <c r="ED112" s="229"/>
      <c r="EE112" s="229"/>
    </row>
    <row r="113" spans="1:135" s="4" customFormat="1" ht="12.75" customHeight="1">
      <c r="A113" s="249">
        <v>1</v>
      </c>
      <c r="B113" s="250"/>
      <c r="C113" s="250"/>
      <c r="D113" s="250"/>
      <c r="E113" s="250"/>
      <c r="F113" s="251"/>
      <c r="G113" s="249">
        <v>2</v>
      </c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  <c r="AP113" s="250"/>
      <c r="AQ113" s="250"/>
      <c r="AR113" s="250"/>
      <c r="AS113" s="250"/>
      <c r="AT113" s="250"/>
      <c r="AU113" s="250"/>
      <c r="AV113" s="250"/>
      <c r="AW113" s="250"/>
      <c r="AX113" s="250"/>
      <c r="AY113" s="250"/>
      <c r="AZ113" s="250"/>
      <c r="BA113" s="250"/>
      <c r="BB113" s="251"/>
      <c r="BC113" s="249">
        <v>3</v>
      </c>
      <c r="BD113" s="250"/>
      <c r="BE113" s="250"/>
      <c r="BF113" s="250"/>
      <c r="BG113" s="250"/>
      <c r="BH113" s="250"/>
      <c r="BI113" s="250"/>
      <c r="BJ113" s="250"/>
      <c r="BK113" s="250"/>
      <c r="BL113" s="250"/>
      <c r="BM113" s="250"/>
      <c r="BN113" s="250"/>
      <c r="BO113" s="250"/>
      <c r="BP113" s="250"/>
      <c r="BQ113" s="250"/>
      <c r="BR113" s="251"/>
      <c r="BS113" s="249">
        <v>4</v>
      </c>
      <c r="BT113" s="250"/>
      <c r="BU113" s="250"/>
      <c r="BV113" s="250"/>
      <c r="BW113" s="250"/>
      <c r="BX113" s="250"/>
      <c r="BY113" s="250"/>
      <c r="BZ113" s="250"/>
      <c r="CA113" s="250"/>
      <c r="CB113" s="250"/>
      <c r="CC113" s="250"/>
      <c r="CD113" s="250"/>
      <c r="CE113" s="250"/>
      <c r="CF113" s="250"/>
      <c r="CG113" s="250"/>
      <c r="CH113" s="251"/>
      <c r="CI113" s="249">
        <v>5</v>
      </c>
      <c r="CJ113" s="250"/>
      <c r="CK113" s="250"/>
      <c r="CL113" s="250"/>
      <c r="CM113" s="250"/>
      <c r="CN113" s="250"/>
      <c r="CO113" s="250"/>
      <c r="CP113" s="250"/>
      <c r="CQ113" s="250"/>
      <c r="CR113" s="250"/>
      <c r="CS113" s="250"/>
      <c r="CT113" s="250"/>
      <c r="CU113" s="250"/>
      <c r="CV113" s="250"/>
      <c r="CW113" s="250"/>
      <c r="CX113" s="250"/>
      <c r="CY113" s="250"/>
      <c r="CZ113" s="251"/>
      <c r="DA113" s="229"/>
      <c r="DB113" s="229"/>
      <c r="DC113" s="229"/>
      <c r="DD113" s="229"/>
      <c r="DE113" s="229"/>
      <c r="DF113" s="229"/>
      <c r="DG113" s="229"/>
      <c r="DH113" s="229"/>
      <c r="DI113" s="229"/>
      <c r="DJ113" s="229"/>
      <c r="DK113" s="229"/>
      <c r="DL113" s="229"/>
      <c r="DM113" s="229"/>
      <c r="DN113" s="229"/>
      <c r="DO113" s="229"/>
      <c r="DP113" s="229"/>
      <c r="DQ113" s="229"/>
      <c r="DR113" s="229"/>
      <c r="DS113" s="229"/>
      <c r="DT113" s="229"/>
      <c r="DU113" s="229"/>
      <c r="DV113" s="229"/>
      <c r="DW113" s="229"/>
      <c r="DX113" s="229"/>
      <c r="DY113" s="229"/>
      <c r="DZ113" s="229"/>
      <c r="EA113" s="229"/>
      <c r="EB113" s="229"/>
      <c r="EC113" s="229"/>
      <c r="ED113" s="229"/>
      <c r="EE113" s="229"/>
    </row>
    <row r="114" spans="1:135" s="5" customFormat="1" ht="15" customHeight="1">
      <c r="A114" s="223"/>
      <c r="B114" s="224"/>
      <c r="C114" s="224"/>
      <c r="D114" s="224"/>
      <c r="E114" s="224"/>
      <c r="F114" s="225"/>
      <c r="G114" s="215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7"/>
      <c r="BC114" s="226"/>
      <c r="BD114" s="227"/>
      <c r="BE114" s="227"/>
      <c r="BF114" s="227"/>
      <c r="BG114" s="227"/>
      <c r="BH114" s="227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8"/>
      <c r="BS114" s="226"/>
      <c r="BT114" s="227"/>
      <c r="BU114" s="227"/>
      <c r="BV114" s="227"/>
      <c r="BW114" s="227"/>
      <c r="BX114" s="227"/>
      <c r="BY114" s="227"/>
      <c r="BZ114" s="227"/>
      <c r="CA114" s="227"/>
      <c r="CB114" s="227"/>
      <c r="CC114" s="227"/>
      <c r="CD114" s="227"/>
      <c r="CE114" s="227"/>
      <c r="CF114" s="227"/>
      <c r="CG114" s="227"/>
      <c r="CH114" s="228"/>
      <c r="CI114" s="226"/>
      <c r="CJ114" s="227"/>
      <c r="CK114" s="227"/>
      <c r="CL114" s="227"/>
      <c r="CM114" s="227"/>
      <c r="CN114" s="227"/>
      <c r="CO114" s="227"/>
      <c r="CP114" s="227"/>
      <c r="CQ114" s="227"/>
      <c r="CR114" s="227"/>
      <c r="CS114" s="227"/>
      <c r="CT114" s="227"/>
      <c r="CU114" s="227"/>
      <c r="CV114" s="227"/>
      <c r="CW114" s="227"/>
      <c r="CX114" s="227"/>
      <c r="CY114" s="227"/>
      <c r="CZ114" s="228"/>
      <c r="DA114" s="229"/>
      <c r="DB114" s="229"/>
      <c r="DC114" s="229"/>
      <c r="DD114" s="229"/>
      <c r="DE114" s="229"/>
      <c r="DF114" s="229"/>
      <c r="DG114" s="229"/>
      <c r="DH114" s="229"/>
      <c r="DI114" s="229"/>
      <c r="DJ114" s="229"/>
      <c r="DK114" s="229"/>
      <c r="DL114" s="229"/>
      <c r="DM114" s="229"/>
      <c r="DN114" s="229"/>
      <c r="DO114" s="229"/>
      <c r="DP114" s="229"/>
      <c r="DQ114" s="229"/>
      <c r="DR114" s="229"/>
      <c r="DS114" s="229"/>
      <c r="DT114" s="229"/>
      <c r="DU114" s="229"/>
      <c r="DV114" s="229"/>
      <c r="DW114" s="229"/>
      <c r="DX114" s="229"/>
      <c r="DY114" s="229"/>
      <c r="DZ114" s="229"/>
      <c r="EA114" s="229"/>
      <c r="EB114" s="229"/>
      <c r="EC114" s="229"/>
      <c r="ED114" s="229"/>
      <c r="EE114" s="229"/>
    </row>
    <row r="115" spans="1:135" s="5" customFormat="1" ht="15" customHeight="1">
      <c r="A115" s="223"/>
      <c r="B115" s="224"/>
      <c r="C115" s="224"/>
      <c r="D115" s="224"/>
      <c r="E115" s="224"/>
      <c r="F115" s="225"/>
      <c r="G115" s="246" t="s">
        <v>8</v>
      </c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  <c r="AP115" s="247"/>
      <c r="AQ115" s="247"/>
      <c r="AR115" s="247"/>
      <c r="AS115" s="247"/>
      <c r="AT115" s="247"/>
      <c r="AU115" s="247"/>
      <c r="AV115" s="247"/>
      <c r="AW115" s="247"/>
      <c r="AX115" s="247"/>
      <c r="AY115" s="247"/>
      <c r="AZ115" s="247"/>
      <c r="BA115" s="247"/>
      <c r="BB115" s="248"/>
      <c r="BC115" s="226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8"/>
      <c r="BS115" s="226"/>
      <c r="BT115" s="227"/>
      <c r="BU115" s="227"/>
      <c r="BV115" s="227"/>
      <c r="BW115" s="227"/>
      <c r="BX115" s="227"/>
      <c r="BY115" s="227"/>
      <c r="BZ115" s="227"/>
      <c r="CA115" s="227"/>
      <c r="CB115" s="227"/>
      <c r="CC115" s="227"/>
      <c r="CD115" s="227"/>
      <c r="CE115" s="227"/>
      <c r="CF115" s="227"/>
      <c r="CG115" s="227"/>
      <c r="CH115" s="228"/>
      <c r="CI115" s="226">
        <f>CI114</f>
        <v>0</v>
      </c>
      <c r="CJ115" s="227"/>
      <c r="CK115" s="227"/>
      <c r="CL115" s="227"/>
      <c r="CM115" s="227"/>
      <c r="CN115" s="227"/>
      <c r="CO115" s="227"/>
      <c r="CP115" s="227"/>
      <c r="CQ115" s="227"/>
      <c r="CR115" s="227"/>
      <c r="CS115" s="227"/>
      <c r="CT115" s="227"/>
      <c r="CU115" s="227"/>
      <c r="CV115" s="227"/>
      <c r="CW115" s="227"/>
      <c r="CX115" s="227"/>
      <c r="CY115" s="227"/>
      <c r="CZ115" s="228"/>
      <c r="DA115" s="229"/>
      <c r="DB115" s="229"/>
      <c r="DC115" s="229"/>
      <c r="DD115" s="229"/>
      <c r="DE115" s="229"/>
      <c r="DF115" s="229"/>
      <c r="DG115" s="229"/>
      <c r="DH115" s="229"/>
      <c r="DI115" s="229"/>
      <c r="DJ115" s="229"/>
      <c r="DK115" s="229"/>
      <c r="DL115" s="229"/>
      <c r="DM115" s="229"/>
      <c r="DN115" s="229"/>
      <c r="DO115" s="229"/>
      <c r="DP115" s="229"/>
      <c r="DQ115" s="229"/>
      <c r="DR115" s="229"/>
      <c r="DS115" s="229"/>
      <c r="DT115" s="229"/>
      <c r="DU115" s="229"/>
      <c r="DV115" s="229"/>
      <c r="DW115" s="229"/>
      <c r="DX115" s="229"/>
      <c r="DY115" s="229"/>
      <c r="DZ115" s="229"/>
      <c r="EA115" s="229"/>
      <c r="EB115" s="229"/>
      <c r="EC115" s="229"/>
      <c r="ED115" s="229"/>
      <c r="EE115" s="229"/>
    </row>
    <row r="116" spans="1:135" s="5" customFormat="1" ht="12.75" customHeight="1">
      <c r="A116" s="260"/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29"/>
      <c r="DB116" s="229"/>
      <c r="DC116" s="229"/>
      <c r="DD116" s="229"/>
      <c r="DE116" s="229"/>
      <c r="DF116" s="229"/>
      <c r="DG116" s="229"/>
      <c r="DH116" s="229"/>
      <c r="DI116" s="229"/>
      <c r="DJ116" s="229"/>
      <c r="DK116" s="229"/>
      <c r="DL116" s="229"/>
      <c r="DM116" s="229"/>
      <c r="DN116" s="229"/>
      <c r="DO116" s="229"/>
      <c r="DP116" s="229"/>
      <c r="DQ116" s="229"/>
      <c r="DR116" s="229"/>
      <c r="DS116" s="229"/>
      <c r="DT116" s="229"/>
      <c r="DU116" s="229"/>
      <c r="DV116" s="229"/>
      <c r="DW116" s="229"/>
      <c r="DX116" s="229"/>
      <c r="DY116" s="229"/>
      <c r="DZ116" s="229"/>
      <c r="EA116" s="229"/>
      <c r="EB116" s="229"/>
      <c r="EC116" s="229"/>
      <c r="ED116" s="229"/>
      <c r="EE116" s="229"/>
    </row>
    <row r="117" spans="1:135" s="6" customFormat="1" ht="13.5">
      <c r="A117" s="229" t="s">
        <v>203</v>
      </c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  <c r="CM117" s="229"/>
      <c r="CN117" s="229"/>
      <c r="CO117" s="229"/>
      <c r="CP117" s="229"/>
      <c r="CQ117" s="229"/>
      <c r="CR117" s="229"/>
      <c r="CS117" s="229"/>
      <c r="CT117" s="229"/>
      <c r="CU117" s="229"/>
      <c r="CV117" s="229"/>
      <c r="CW117" s="229"/>
      <c r="CX117" s="229"/>
      <c r="CY117" s="229"/>
      <c r="CZ117" s="229"/>
      <c r="DA117" s="229"/>
      <c r="DB117" s="229"/>
      <c r="DC117" s="229"/>
      <c r="DD117" s="229"/>
      <c r="DE117" s="229"/>
      <c r="DF117" s="229"/>
      <c r="DG117" s="229"/>
      <c r="DH117" s="229"/>
      <c r="DI117" s="229"/>
      <c r="DJ117" s="229"/>
      <c r="DK117" s="229"/>
      <c r="DL117" s="229"/>
      <c r="DM117" s="229"/>
      <c r="DN117" s="229"/>
      <c r="DO117" s="229"/>
      <c r="DP117" s="229"/>
      <c r="DQ117" s="229"/>
      <c r="DR117" s="229"/>
      <c r="DS117" s="229"/>
      <c r="DT117" s="229"/>
      <c r="DU117" s="229"/>
      <c r="DV117" s="229"/>
      <c r="DW117" s="229"/>
      <c r="DX117" s="229"/>
      <c r="DY117" s="229"/>
      <c r="DZ117" s="229"/>
      <c r="EA117" s="229"/>
      <c r="EB117" s="229"/>
      <c r="EC117" s="229"/>
      <c r="ED117" s="229"/>
      <c r="EE117" s="229"/>
    </row>
    <row r="118" spans="1:135" s="2" customFormat="1" ht="10.5" customHeight="1">
      <c r="A118" s="219"/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19"/>
      <c r="BE118" s="219"/>
      <c r="BF118" s="219"/>
      <c r="BG118" s="219"/>
      <c r="BH118" s="219"/>
      <c r="BI118" s="219"/>
      <c r="BJ118" s="219"/>
      <c r="BK118" s="219"/>
      <c r="BL118" s="219"/>
      <c r="BM118" s="219"/>
      <c r="BN118" s="219"/>
      <c r="BO118" s="219"/>
      <c r="BP118" s="219"/>
      <c r="BQ118" s="219"/>
      <c r="BR118" s="219"/>
      <c r="BS118" s="219"/>
      <c r="BT118" s="219"/>
      <c r="BU118" s="219"/>
      <c r="BV118" s="219"/>
      <c r="BW118" s="219"/>
      <c r="BX118" s="219"/>
      <c r="BY118" s="219"/>
      <c r="BZ118" s="219"/>
      <c r="CA118" s="219"/>
      <c r="CB118" s="219"/>
      <c r="CC118" s="219"/>
      <c r="CD118" s="219"/>
      <c r="CE118" s="219"/>
      <c r="CF118" s="219"/>
      <c r="CG118" s="219"/>
      <c r="CH118" s="219"/>
      <c r="CI118" s="219"/>
      <c r="CJ118" s="219"/>
      <c r="CK118" s="219"/>
      <c r="CL118" s="219"/>
      <c r="CM118" s="219"/>
      <c r="CN118" s="219"/>
      <c r="CO118" s="219"/>
      <c r="CP118" s="219"/>
      <c r="CQ118" s="219"/>
      <c r="CR118" s="219"/>
      <c r="CS118" s="219"/>
      <c r="CT118" s="219"/>
      <c r="CU118" s="219"/>
      <c r="CV118" s="219"/>
      <c r="CW118" s="219"/>
      <c r="CX118" s="219"/>
      <c r="CY118" s="219"/>
      <c r="CZ118" s="219"/>
      <c r="DA118" s="229"/>
      <c r="DB118" s="229"/>
      <c r="DC118" s="229"/>
      <c r="DD118" s="229"/>
      <c r="DE118" s="229"/>
      <c r="DF118" s="229"/>
      <c r="DG118" s="229"/>
      <c r="DH118" s="229"/>
      <c r="DI118" s="229"/>
      <c r="DJ118" s="229"/>
      <c r="DK118" s="229"/>
      <c r="DL118" s="229"/>
      <c r="DM118" s="229"/>
      <c r="DN118" s="229"/>
      <c r="DO118" s="229"/>
      <c r="DP118" s="229"/>
      <c r="DQ118" s="229"/>
      <c r="DR118" s="229"/>
      <c r="DS118" s="229"/>
      <c r="DT118" s="229"/>
      <c r="DU118" s="229"/>
      <c r="DV118" s="229"/>
      <c r="DW118" s="229"/>
      <c r="DX118" s="229"/>
      <c r="DY118" s="229"/>
      <c r="DZ118" s="229"/>
      <c r="EA118" s="229"/>
      <c r="EB118" s="229"/>
      <c r="EC118" s="229"/>
      <c r="ED118" s="229"/>
      <c r="EE118" s="229"/>
    </row>
    <row r="119" spans="1:135" s="3" customFormat="1" ht="45" customHeight="1">
      <c r="A119" s="243" t="s">
        <v>0</v>
      </c>
      <c r="B119" s="244"/>
      <c r="C119" s="244"/>
      <c r="D119" s="244"/>
      <c r="E119" s="244"/>
      <c r="F119" s="245"/>
      <c r="G119" s="243" t="s">
        <v>48</v>
      </c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5"/>
      <c r="AO119" s="243" t="s">
        <v>62</v>
      </c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4"/>
      <c r="BC119" s="244"/>
      <c r="BD119" s="245"/>
      <c r="BE119" s="243" t="s">
        <v>63</v>
      </c>
      <c r="BF119" s="244"/>
      <c r="BG119" s="244"/>
      <c r="BH119" s="244"/>
      <c r="BI119" s="244"/>
      <c r="BJ119" s="244"/>
      <c r="BK119" s="244"/>
      <c r="BL119" s="244"/>
      <c r="BM119" s="244"/>
      <c r="BN119" s="244"/>
      <c r="BO119" s="244"/>
      <c r="BP119" s="244"/>
      <c r="BQ119" s="244"/>
      <c r="BR119" s="244"/>
      <c r="BS119" s="244"/>
      <c r="BT119" s="245"/>
      <c r="BU119" s="243" t="s">
        <v>64</v>
      </c>
      <c r="BV119" s="244"/>
      <c r="BW119" s="244"/>
      <c r="BX119" s="244"/>
      <c r="BY119" s="244"/>
      <c r="BZ119" s="244"/>
      <c r="CA119" s="244"/>
      <c r="CB119" s="244"/>
      <c r="CC119" s="244"/>
      <c r="CD119" s="244"/>
      <c r="CE119" s="244"/>
      <c r="CF119" s="244"/>
      <c r="CG119" s="244"/>
      <c r="CH119" s="244"/>
      <c r="CI119" s="244"/>
      <c r="CJ119" s="245"/>
      <c r="CK119" s="243" t="s">
        <v>65</v>
      </c>
      <c r="CL119" s="244"/>
      <c r="CM119" s="244"/>
      <c r="CN119" s="244"/>
      <c r="CO119" s="244"/>
      <c r="CP119" s="244"/>
      <c r="CQ119" s="244"/>
      <c r="CR119" s="244"/>
      <c r="CS119" s="244"/>
      <c r="CT119" s="244"/>
      <c r="CU119" s="244"/>
      <c r="CV119" s="244"/>
      <c r="CW119" s="244"/>
      <c r="CX119" s="244"/>
      <c r="CY119" s="244"/>
      <c r="CZ119" s="245"/>
      <c r="DA119" s="229"/>
      <c r="DB119" s="229"/>
      <c r="DC119" s="229"/>
      <c r="DD119" s="229"/>
      <c r="DE119" s="229"/>
      <c r="DF119" s="229"/>
      <c r="DG119" s="229"/>
      <c r="DH119" s="229"/>
      <c r="DI119" s="229"/>
      <c r="DJ119" s="229"/>
      <c r="DK119" s="229"/>
      <c r="DL119" s="229"/>
      <c r="DM119" s="229"/>
      <c r="DN119" s="229"/>
      <c r="DO119" s="229"/>
      <c r="DP119" s="229"/>
      <c r="DQ119" s="229"/>
      <c r="DR119" s="229"/>
      <c r="DS119" s="229"/>
      <c r="DT119" s="229"/>
      <c r="DU119" s="229"/>
      <c r="DV119" s="229"/>
      <c r="DW119" s="229"/>
      <c r="DX119" s="229"/>
      <c r="DY119" s="229"/>
      <c r="DZ119" s="229"/>
      <c r="EA119" s="229"/>
      <c r="EB119" s="229"/>
      <c r="EC119" s="229"/>
      <c r="ED119" s="229"/>
      <c r="EE119" s="229"/>
    </row>
    <row r="120" spans="1:135" s="4" customFormat="1" ht="12.75" customHeight="1">
      <c r="A120" s="249">
        <v>1</v>
      </c>
      <c r="B120" s="250"/>
      <c r="C120" s="250"/>
      <c r="D120" s="250"/>
      <c r="E120" s="250"/>
      <c r="F120" s="251"/>
      <c r="G120" s="249">
        <v>2</v>
      </c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0"/>
      <c r="AN120" s="251"/>
      <c r="AO120" s="249">
        <v>4</v>
      </c>
      <c r="AP120" s="250"/>
      <c r="AQ120" s="250"/>
      <c r="AR120" s="250"/>
      <c r="AS120" s="250"/>
      <c r="AT120" s="250"/>
      <c r="AU120" s="250"/>
      <c r="AV120" s="250"/>
      <c r="AW120" s="250"/>
      <c r="AX120" s="250"/>
      <c r="AY120" s="250"/>
      <c r="AZ120" s="250"/>
      <c r="BA120" s="250"/>
      <c r="BB120" s="250"/>
      <c r="BC120" s="250"/>
      <c r="BD120" s="251"/>
      <c r="BE120" s="249">
        <v>5</v>
      </c>
      <c r="BF120" s="250"/>
      <c r="BG120" s="250"/>
      <c r="BH120" s="250"/>
      <c r="BI120" s="250"/>
      <c r="BJ120" s="250"/>
      <c r="BK120" s="250"/>
      <c r="BL120" s="250"/>
      <c r="BM120" s="250"/>
      <c r="BN120" s="250"/>
      <c r="BO120" s="250"/>
      <c r="BP120" s="250"/>
      <c r="BQ120" s="250"/>
      <c r="BR120" s="250"/>
      <c r="BS120" s="250"/>
      <c r="BT120" s="251"/>
      <c r="BU120" s="249">
        <v>6</v>
      </c>
      <c r="BV120" s="250"/>
      <c r="BW120" s="250"/>
      <c r="BX120" s="250"/>
      <c r="BY120" s="250"/>
      <c r="BZ120" s="250"/>
      <c r="CA120" s="250"/>
      <c r="CB120" s="250"/>
      <c r="CC120" s="250"/>
      <c r="CD120" s="250"/>
      <c r="CE120" s="250"/>
      <c r="CF120" s="250"/>
      <c r="CG120" s="250"/>
      <c r="CH120" s="250"/>
      <c r="CI120" s="250"/>
      <c r="CJ120" s="251"/>
      <c r="CK120" s="249">
        <v>7</v>
      </c>
      <c r="CL120" s="250"/>
      <c r="CM120" s="250"/>
      <c r="CN120" s="250"/>
      <c r="CO120" s="250"/>
      <c r="CP120" s="250"/>
      <c r="CQ120" s="250"/>
      <c r="CR120" s="250"/>
      <c r="CS120" s="250"/>
      <c r="CT120" s="250"/>
      <c r="CU120" s="250"/>
      <c r="CV120" s="250"/>
      <c r="CW120" s="250"/>
      <c r="CX120" s="250"/>
      <c r="CY120" s="250"/>
      <c r="CZ120" s="251"/>
      <c r="DA120" s="229"/>
      <c r="DB120" s="229"/>
      <c r="DC120" s="229"/>
      <c r="DD120" s="229"/>
      <c r="DE120" s="229"/>
      <c r="DF120" s="229"/>
      <c r="DG120" s="229"/>
      <c r="DH120" s="229"/>
      <c r="DI120" s="229"/>
      <c r="DJ120" s="229"/>
      <c r="DK120" s="229"/>
      <c r="DL120" s="229"/>
      <c r="DM120" s="229"/>
      <c r="DN120" s="229"/>
      <c r="DO120" s="229"/>
      <c r="DP120" s="229"/>
      <c r="DQ120" s="229"/>
      <c r="DR120" s="229"/>
      <c r="DS120" s="229"/>
      <c r="DT120" s="229"/>
      <c r="DU120" s="229"/>
      <c r="DV120" s="229"/>
      <c r="DW120" s="229"/>
      <c r="DX120" s="229"/>
      <c r="DY120" s="229"/>
      <c r="DZ120" s="229"/>
      <c r="EA120" s="229"/>
      <c r="EB120" s="229"/>
      <c r="EC120" s="229"/>
      <c r="ED120" s="229"/>
      <c r="EE120" s="229"/>
    </row>
    <row r="121" spans="1:135" s="5" customFormat="1" ht="15" customHeight="1">
      <c r="A121" s="267" t="s">
        <v>24</v>
      </c>
      <c r="B121" s="268"/>
      <c r="C121" s="268"/>
      <c r="D121" s="268"/>
      <c r="E121" s="268"/>
      <c r="F121" s="269"/>
      <c r="G121" s="233" t="s">
        <v>274</v>
      </c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5"/>
      <c r="AO121" s="270">
        <v>14143.77</v>
      </c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  <c r="AZ121" s="271"/>
      <c r="BA121" s="271"/>
      <c r="BB121" s="271"/>
      <c r="BC121" s="271"/>
      <c r="BD121" s="272"/>
      <c r="BE121" s="264">
        <f>CK121/AO121</f>
        <v>30.482862065771716</v>
      </c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65"/>
      <c r="BR121" s="265"/>
      <c r="BS121" s="265"/>
      <c r="BT121" s="266"/>
      <c r="BU121" s="264"/>
      <c r="BV121" s="265"/>
      <c r="BW121" s="265"/>
      <c r="BX121" s="265"/>
      <c r="BY121" s="265"/>
      <c r="BZ121" s="265"/>
      <c r="CA121" s="265"/>
      <c r="CB121" s="265"/>
      <c r="CC121" s="265"/>
      <c r="CD121" s="265"/>
      <c r="CE121" s="265"/>
      <c r="CF121" s="265"/>
      <c r="CG121" s="265"/>
      <c r="CH121" s="265"/>
      <c r="CI121" s="265"/>
      <c r="CJ121" s="266"/>
      <c r="CK121" s="274">
        <f>430960.59+182</f>
        <v>431142.59</v>
      </c>
      <c r="CL121" s="275"/>
      <c r="CM121" s="275"/>
      <c r="CN121" s="275"/>
      <c r="CO121" s="275"/>
      <c r="CP121" s="275"/>
      <c r="CQ121" s="275"/>
      <c r="CR121" s="275"/>
      <c r="CS121" s="275"/>
      <c r="CT121" s="275"/>
      <c r="CU121" s="275"/>
      <c r="CV121" s="275"/>
      <c r="CW121" s="275"/>
      <c r="CX121" s="275"/>
      <c r="CY121" s="275"/>
      <c r="CZ121" s="276"/>
      <c r="DA121" s="229"/>
      <c r="DB121" s="229"/>
      <c r="DC121" s="229"/>
      <c r="DD121" s="229"/>
      <c r="DE121" s="229"/>
      <c r="DF121" s="229"/>
      <c r="DG121" s="229"/>
      <c r="DH121" s="229"/>
      <c r="DI121" s="229"/>
      <c r="DJ121" s="229"/>
      <c r="DK121" s="229"/>
      <c r="DL121" s="229"/>
      <c r="DM121" s="229"/>
      <c r="DN121" s="229"/>
      <c r="DO121" s="229"/>
      <c r="DP121" s="229"/>
      <c r="DQ121" s="229"/>
      <c r="DR121" s="229"/>
      <c r="DS121" s="229"/>
      <c r="DT121" s="229"/>
      <c r="DU121" s="229"/>
      <c r="DV121" s="229"/>
      <c r="DW121" s="229"/>
      <c r="DX121" s="229"/>
      <c r="DY121" s="229"/>
      <c r="DZ121" s="229"/>
      <c r="EA121" s="229"/>
      <c r="EB121" s="229"/>
      <c r="EC121" s="229"/>
      <c r="ED121" s="229"/>
      <c r="EE121" s="229"/>
    </row>
    <row r="122" spans="1:135" s="5" customFormat="1" ht="15" customHeight="1">
      <c r="A122" s="267"/>
      <c r="B122" s="268"/>
      <c r="C122" s="268"/>
      <c r="D122" s="268"/>
      <c r="E122" s="268"/>
      <c r="F122" s="269"/>
      <c r="G122" s="261" t="s">
        <v>8</v>
      </c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K122" s="262"/>
      <c r="AL122" s="262"/>
      <c r="AM122" s="262"/>
      <c r="AN122" s="263"/>
      <c r="AO122" s="264" t="s">
        <v>9</v>
      </c>
      <c r="AP122" s="265"/>
      <c r="AQ122" s="265"/>
      <c r="AR122" s="265"/>
      <c r="AS122" s="265"/>
      <c r="AT122" s="265"/>
      <c r="AU122" s="265"/>
      <c r="AV122" s="265"/>
      <c r="AW122" s="265"/>
      <c r="AX122" s="265"/>
      <c r="AY122" s="265"/>
      <c r="AZ122" s="265"/>
      <c r="BA122" s="265"/>
      <c r="BB122" s="265"/>
      <c r="BC122" s="265"/>
      <c r="BD122" s="266"/>
      <c r="BE122" s="264" t="s">
        <v>9</v>
      </c>
      <c r="BF122" s="265"/>
      <c r="BG122" s="265"/>
      <c r="BH122" s="265"/>
      <c r="BI122" s="265"/>
      <c r="BJ122" s="265"/>
      <c r="BK122" s="265"/>
      <c r="BL122" s="265"/>
      <c r="BM122" s="265"/>
      <c r="BN122" s="265"/>
      <c r="BO122" s="265"/>
      <c r="BP122" s="265"/>
      <c r="BQ122" s="265"/>
      <c r="BR122" s="265"/>
      <c r="BS122" s="265"/>
      <c r="BT122" s="266"/>
      <c r="BU122" s="264" t="s">
        <v>9</v>
      </c>
      <c r="BV122" s="265"/>
      <c r="BW122" s="265"/>
      <c r="BX122" s="265"/>
      <c r="BY122" s="265"/>
      <c r="BZ122" s="265"/>
      <c r="CA122" s="265"/>
      <c r="CB122" s="265"/>
      <c r="CC122" s="265"/>
      <c r="CD122" s="265"/>
      <c r="CE122" s="265"/>
      <c r="CF122" s="265"/>
      <c r="CG122" s="265"/>
      <c r="CH122" s="265"/>
      <c r="CI122" s="265"/>
      <c r="CJ122" s="266"/>
      <c r="CK122" s="274">
        <f>CK121</f>
        <v>431142.59</v>
      </c>
      <c r="CL122" s="275"/>
      <c r="CM122" s="275"/>
      <c r="CN122" s="275"/>
      <c r="CO122" s="275"/>
      <c r="CP122" s="275"/>
      <c r="CQ122" s="275"/>
      <c r="CR122" s="275"/>
      <c r="CS122" s="275"/>
      <c r="CT122" s="275"/>
      <c r="CU122" s="275"/>
      <c r="CV122" s="275"/>
      <c r="CW122" s="275"/>
      <c r="CX122" s="275"/>
      <c r="CY122" s="275"/>
      <c r="CZ122" s="276"/>
      <c r="DA122" s="229"/>
      <c r="DB122" s="229"/>
      <c r="DC122" s="229"/>
      <c r="DD122" s="229"/>
      <c r="DE122" s="229"/>
      <c r="DF122" s="229"/>
      <c r="DG122" s="229"/>
      <c r="DH122" s="229"/>
      <c r="DI122" s="229"/>
      <c r="DJ122" s="229"/>
      <c r="DK122" s="229"/>
      <c r="DL122" s="229"/>
      <c r="DM122" s="229"/>
      <c r="DN122" s="229"/>
      <c r="DO122" s="229"/>
      <c r="DP122" s="229"/>
      <c r="DQ122" s="229"/>
      <c r="DR122" s="229"/>
      <c r="DS122" s="229"/>
      <c r="DT122" s="229"/>
      <c r="DU122" s="229"/>
      <c r="DV122" s="229"/>
      <c r="DW122" s="229"/>
      <c r="DX122" s="229"/>
      <c r="DY122" s="229"/>
      <c r="DZ122" s="229"/>
      <c r="EA122" s="229"/>
      <c r="EB122" s="229"/>
      <c r="EC122" s="229"/>
      <c r="ED122" s="229"/>
      <c r="EE122" s="229"/>
    </row>
    <row r="123" spans="1:135" s="2" customFormat="1" ht="12" customHeight="1">
      <c r="A123" s="273"/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  <c r="AO123" s="273"/>
      <c r="AP123" s="273"/>
      <c r="AQ123" s="273"/>
      <c r="AR123" s="273"/>
      <c r="AS123" s="273"/>
      <c r="AT123" s="273"/>
      <c r="AU123" s="273"/>
      <c r="AV123" s="273"/>
      <c r="AW123" s="273"/>
      <c r="AX123" s="273"/>
      <c r="AY123" s="273"/>
      <c r="AZ123" s="273"/>
      <c r="BA123" s="273"/>
      <c r="BB123" s="273"/>
      <c r="BC123" s="273"/>
      <c r="BD123" s="273"/>
      <c r="BE123" s="273"/>
      <c r="BF123" s="273"/>
      <c r="BG123" s="273"/>
      <c r="BH123" s="273"/>
      <c r="BI123" s="273"/>
      <c r="BJ123" s="273"/>
      <c r="BK123" s="273"/>
      <c r="BL123" s="273"/>
      <c r="BM123" s="273"/>
      <c r="BN123" s="273"/>
      <c r="BO123" s="273"/>
      <c r="BP123" s="273"/>
      <c r="BQ123" s="273"/>
      <c r="BR123" s="273"/>
      <c r="BS123" s="273"/>
      <c r="BT123" s="273"/>
      <c r="BU123" s="273"/>
      <c r="BV123" s="273"/>
      <c r="BW123" s="273"/>
      <c r="BX123" s="273"/>
      <c r="BY123" s="273"/>
      <c r="BZ123" s="273"/>
      <c r="CA123" s="273"/>
      <c r="CB123" s="273"/>
      <c r="CC123" s="273"/>
      <c r="CD123" s="273"/>
      <c r="CE123" s="273"/>
      <c r="CF123" s="273"/>
      <c r="CG123" s="273"/>
      <c r="CH123" s="273"/>
      <c r="CI123" s="273"/>
      <c r="CJ123" s="273"/>
      <c r="CK123" s="273"/>
      <c r="CL123" s="273"/>
      <c r="CM123" s="273"/>
      <c r="CN123" s="273"/>
      <c r="CO123" s="273"/>
      <c r="CP123" s="273"/>
      <c r="CQ123" s="273"/>
      <c r="CR123" s="273"/>
      <c r="CS123" s="273"/>
      <c r="CT123" s="273"/>
      <c r="CU123" s="273"/>
      <c r="CV123" s="273"/>
      <c r="CW123" s="273"/>
      <c r="CX123" s="273"/>
      <c r="CY123" s="273"/>
      <c r="CZ123" s="273"/>
      <c r="DA123" s="229"/>
      <c r="DB123" s="229"/>
      <c r="DC123" s="229"/>
      <c r="DD123" s="229"/>
      <c r="DE123" s="229"/>
      <c r="DF123" s="229"/>
      <c r="DG123" s="229"/>
      <c r="DH123" s="229"/>
      <c r="DI123" s="229"/>
      <c r="DJ123" s="229"/>
      <c r="DK123" s="229"/>
      <c r="DL123" s="229"/>
      <c r="DM123" s="229"/>
      <c r="DN123" s="229"/>
      <c r="DO123" s="229"/>
      <c r="DP123" s="229"/>
      <c r="DQ123" s="229"/>
      <c r="DR123" s="229"/>
      <c r="DS123" s="229"/>
      <c r="DT123" s="229"/>
      <c r="DU123" s="229"/>
      <c r="DV123" s="229"/>
      <c r="DW123" s="229"/>
      <c r="DX123" s="229"/>
      <c r="DY123" s="229"/>
      <c r="DZ123" s="229"/>
      <c r="EA123" s="229"/>
      <c r="EB123" s="229"/>
      <c r="EC123" s="229"/>
      <c r="ED123" s="229"/>
      <c r="EE123" s="229"/>
    </row>
    <row r="124" spans="1:135" s="6" customFormat="1" ht="13.5">
      <c r="A124" s="229" t="s">
        <v>204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29"/>
      <c r="BW124" s="229"/>
      <c r="BX124" s="229"/>
      <c r="BY124" s="229"/>
      <c r="BZ124" s="229"/>
      <c r="CA124" s="229"/>
      <c r="CB124" s="229"/>
      <c r="CC124" s="229"/>
      <c r="CD124" s="229"/>
      <c r="CE124" s="229"/>
      <c r="CF124" s="229"/>
      <c r="CG124" s="229"/>
      <c r="CH124" s="229"/>
      <c r="CI124" s="229"/>
      <c r="CJ124" s="229"/>
      <c r="CK124" s="229"/>
      <c r="CL124" s="229"/>
      <c r="CM124" s="229"/>
      <c r="CN124" s="229"/>
      <c r="CO124" s="229"/>
      <c r="CP124" s="229"/>
      <c r="CQ124" s="229"/>
      <c r="CR124" s="229"/>
      <c r="CS124" s="229"/>
      <c r="CT124" s="229"/>
      <c r="CU124" s="229"/>
      <c r="CV124" s="229"/>
      <c r="CW124" s="229"/>
      <c r="CX124" s="229"/>
      <c r="CY124" s="229"/>
      <c r="CZ124" s="229"/>
      <c r="DA124" s="229"/>
      <c r="DB124" s="229"/>
      <c r="DC124" s="229"/>
      <c r="DD124" s="229"/>
      <c r="DE124" s="229"/>
      <c r="DF124" s="229"/>
      <c r="DG124" s="229"/>
      <c r="DH124" s="229"/>
      <c r="DI124" s="229"/>
      <c r="DJ124" s="229"/>
      <c r="DK124" s="229"/>
      <c r="DL124" s="229"/>
      <c r="DM124" s="229"/>
      <c r="DN124" s="229"/>
      <c r="DO124" s="229"/>
      <c r="DP124" s="229"/>
      <c r="DQ124" s="229"/>
      <c r="DR124" s="229"/>
      <c r="DS124" s="229"/>
      <c r="DT124" s="229"/>
      <c r="DU124" s="229"/>
      <c r="DV124" s="229"/>
      <c r="DW124" s="229"/>
      <c r="DX124" s="229"/>
      <c r="DY124" s="229"/>
      <c r="DZ124" s="229"/>
      <c r="EA124" s="229"/>
      <c r="EB124" s="229"/>
      <c r="EC124" s="229"/>
      <c r="ED124" s="229"/>
      <c r="EE124" s="229"/>
    </row>
    <row r="125" spans="1:135" s="2" customFormat="1" ht="10.5" customHeight="1">
      <c r="A125" s="219"/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19"/>
      <c r="BE125" s="219"/>
      <c r="BF125" s="219"/>
      <c r="BG125" s="219"/>
      <c r="BH125" s="219"/>
      <c r="BI125" s="219"/>
      <c r="BJ125" s="219"/>
      <c r="BK125" s="219"/>
      <c r="BL125" s="219"/>
      <c r="BM125" s="219"/>
      <c r="BN125" s="219"/>
      <c r="BO125" s="219"/>
      <c r="BP125" s="219"/>
      <c r="BQ125" s="219"/>
      <c r="BR125" s="219"/>
      <c r="BS125" s="219"/>
      <c r="BT125" s="219"/>
      <c r="BU125" s="219"/>
      <c r="BV125" s="219"/>
      <c r="BW125" s="219"/>
      <c r="BX125" s="219"/>
      <c r="BY125" s="219"/>
      <c r="BZ125" s="219"/>
      <c r="CA125" s="219"/>
      <c r="CB125" s="219"/>
      <c r="CC125" s="219"/>
      <c r="CD125" s="219"/>
      <c r="CE125" s="219"/>
      <c r="CF125" s="219"/>
      <c r="CG125" s="219"/>
      <c r="CH125" s="219"/>
      <c r="CI125" s="219"/>
      <c r="CJ125" s="219"/>
      <c r="CK125" s="219"/>
      <c r="CL125" s="219"/>
      <c r="CM125" s="219"/>
      <c r="CN125" s="219"/>
      <c r="CO125" s="219"/>
      <c r="CP125" s="219"/>
      <c r="CQ125" s="219"/>
      <c r="CR125" s="219"/>
      <c r="CS125" s="219"/>
      <c r="CT125" s="219"/>
      <c r="CU125" s="219"/>
      <c r="CV125" s="219"/>
      <c r="CW125" s="219"/>
      <c r="CX125" s="219"/>
      <c r="CY125" s="219"/>
      <c r="CZ125" s="219"/>
      <c r="DA125" s="229"/>
      <c r="DB125" s="229"/>
      <c r="DC125" s="229"/>
      <c r="DD125" s="229"/>
      <c r="DE125" s="229"/>
      <c r="DF125" s="229"/>
      <c r="DG125" s="229"/>
      <c r="DH125" s="229"/>
      <c r="DI125" s="229"/>
      <c r="DJ125" s="229"/>
      <c r="DK125" s="229"/>
      <c r="DL125" s="229"/>
      <c r="DM125" s="229"/>
      <c r="DN125" s="229"/>
      <c r="DO125" s="229"/>
      <c r="DP125" s="229"/>
      <c r="DQ125" s="229"/>
      <c r="DR125" s="229"/>
      <c r="DS125" s="229"/>
      <c r="DT125" s="229"/>
      <c r="DU125" s="229"/>
      <c r="DV125" s="229"/>
      <c r="DW125" s="229"/>
      <c r="DX125" s="229"/>
      <c r="DY125" s="229"/>
      <c r="DZ125" s="229"/>
      <c r="EA125" s="229"/>
      <c r="EB125" s="229"/>
      <c r="EC125" s="229"/>
      <c r="ED125" s="229"/>
      <c r="EE125" s="229"/>
    </row>
    <row r="126" spans="1:135" s="3" customFormat="1" ht="45" customHeight="1">
      <c r="A126" s="243" t="s">
        <v>0</v>
      </c>
      <c r="B126" s="244"/>
      <c r="C126" s="244"/>
      <c r="D126" s="244"/>
      <c r="E126" s="244"/>
      <c r="F126" s="245"/>
      <c r="G126" s="243" t="s">
        <v>48</v>
      </c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44"/>
      <c r="AU126" s="244"/>
      <c r="AV126" s="244"/>
      <c r="AW126" s="244"/>
      <c r="AX126" s="244"/>
      <c r="AY126" s="244"/>
      <c r="AZ126" s="244"/>
      <c r="BA126" s="244"/>
      <c r="BB126" s="245"/>
      <c r="BC126" s="243" t="s">
        <v>66</v>
      </c>
      <c r="BD126" s="244"/>
      <c r="BE126" s="244"/>
      <c r="BF126" s="244"/>
      <c r="BG126" s="244"/>
      <c r="BH126" s="244"/>
      <c r="BI126" s="244"/>
      <c r="BJ126" s="244"/>
      <c r="BK126" s="244"/>
      <c r="BL126" s="244"/>
      <c r="BM126" s="244"/>
      <c r="BN126" s="244"/>
      <c r="BO126" s="244"/>
      <c r="BP126" s="244"/>
      <c r="BQ126" s="244"/>
      <c r="BR126" s="245"/>
      <c r="BS126" s="243" t="s">
        <v>68</v>
      </c>
      <c r="BT126" s="244"/>
      <c r="BU126" s="244"/>
      <c r="BV126" s="244"/>
      <c r="BW126" s="244"/>
      <c r="BX126" s="244"/>
      <c r="BY126" s="244"/>
      <c r="BZ126" s="244"/>
      <c r="CA126" s="244"/>
      <c r="CB126" s="244"/>
      <c r="CC126" s="244"/>
      <c r="CD126" s="244"/>
      <c r="CE126" s="244"/>
      <c r="CF126" s="244"/>
      <c r="CG126" s="244"/>
      <c r="CH126" s="245"/>
      <c r="CI126" s="243" t="s">
        <v>67</v>
      </c>
      <c r="CJ126" s="244"/>
      <c r="CK126" s="244"/>
      <c r="CL126" s="244"/>
      <c r="CM126" s="244"/>
      <c r="CN126" s="244"/>
      <c r="CO126" s="244"/>
      <c r="CP126" s="244"/>
      <c r="CQ126" s="244"/>
      <c r="CR126" s="244"/>
      <c r="CS126" s="244"/>
      <c r="CT126" s="244"/>
      <c r="CU126" s="244"/>
      <c r="CV126" s="244"/>
      <c r="CW126" s="244"/>
      <c r="CX126" s="244"/>
      <c r="CY126" s="244"/>
      <c r="CZ126" s="245"/>
      <c r="DA126" s="229"/>
      <c r="DB126" s="229"/>
      <c r="DC126" s="229"/>
      <c r="DD126" s="229"/>
      <c r="DE126" s="229"/>
      <c r="DF126" s="229"/>
      <c r="DG126" s="229"/>
      <c r="DH126" s="229"/>
      <c r="DI126" s="229"/>
      <c r="DJ126" s="229"/>
      <c r="DK126" s="229"/>
      <c r="DL126" s="229"/>
      <c r="DM126" s="229"/>
      <c r="DN126" s="229"/>
      <c r="DO126" s="229"/>
      <c r="DP126" s="229"/>
      <c r="DQ126" s="229"/>
      <c r="DR126" s="229"/>
      <c r="DS126" s="229"/>
      <c r="DT126" s="229"/>
      <c r="DU126" s="229"/>
      <c r="DV126" s="229"/>
      <c r="DW126" s="229"/>
      <c r="DX126" s="229"/>
      <c r="DY126" s="229"/>
      <c r="DZ126" s="229"/>
      <c r="EA126" s="229"/>
      <c r="EB126" s="229"/>
      <c r="EC126" s="229"/>
      <c r="ED126" s="229"/>
      <c r="EE126" s="229"/>
    </row>
    <row r="127" spans="1:135" s="4" customFormat="1" ht="12.75" customHeight="1">
      <c r="A127" s="249">
        <v>1</v>
      </c>
      <c r="B127" s="250"/>
      <c r="C127" s="250"/>
      <c r="D127" s="250"/>
      <c r="E127" s="250"/>
      <c r="F127" s="251"/>
      <c r="G127" s="249">
        <v>2</v>
      </c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250"/>
      <c r="AL127" s="250"/>
      <c r="AM127" s="250"/>
      <c r="AN127" s="250"/>
      <c r="AO127" s="250"/>
      <c r="AP127" s="250"/>
      <c r="AQ127" s="250"/>
      <c r="AR127" s="250"/>
      <c r="AS127" s="250"/>
      <c r="AT127" s="250"/>
      <c r="AU127" s="250"/>
      <c r="AV127" s="250"/>
      <c r="AW127" s="250"/>
      <c r="AX127" s="250"/>
      <c r="AY127" s="250"/>
      <c r="AZ127" s="250"/>
      <c r="BA127" s="250"/>
      <c r="BB127" s="251"/>
      <c r="BC127" s="249">
        <v>4</v>
      </c>
      <c r="BD127" s="250"/>
      <c r="BE127" s="250"/>
      <c r="BF127" s="250"/>
      <c r="BG127" s="250"/>
      <c r="BH127" s="250"/>
      <c r="BI127" s="250"/>
      <c r="BJ127" s="250"/>
      <c r="BK127" s="250"/>
      <c r="BL127" s="250"/>
      <c r="BM127" s="250"/>
      <c r="BN127" s="250"/>
      <c r="BO127" s="250"/>
      <c r="BP127" s="250"/>
      <c r="BQ127" s="250"/>
      <c r="BR127" s="251"/>
      <c r="BS127" s="249">
        <v>5</v>
      </c>
      <c r="BT127" s="250"/>
      <c r="BU127" s="250"/>
      <c r="BV127" s="250"/>
      <c r="BW127" s="250"/>
      <c r="BX127" s="250"/>
      <c r="BY127" s="250"/>
      <c r="BZ127" s="250"/>
      <c r="CA127" s="250"/>
      <c r="CB127" s="250"/>
      <c r="CC127" s="250"/>
      <c r="CD127" s="250"/>
      <c r="CE127" s="250"/>
      <c r="CF127" s="250"/>
      <c r="CG127" s="250"/>
      <c r="CH127" s="251"/>
      <c r="CI127" s="249">
        <v>6</v>
      </c>
      <c r="CJ127" s="250"/>
      <c r="CK127" s="250"/>
      <c r="CL127" s="250"/>
      <c r="CM127" s="250"/>
      <c r="CN127" s="250"/>
      <c r="CO127" s="250"/>
      <c r="CP127" s="250"/>
      <c r="CQ127" s="250"/>
      <c r="CR127" s="250"/>
      <c r="CS127" s="250"/>
      <c r="CT127" s="250"/>
      <c r="CU127" s="250"/>
      <c r="CV127" s="250"/>
      <c r="CW127" s="250"/>
      <c r="CX127" s="250"/>
      <c r="CY127" s="250"/>
      <c r="CZ127" s="251"/>
      <c r="DA127" s="229"/>
      <c r="DB127" s="229"/>
      <c r="DC127" s="229"/>
      <c r="DD127" s="229"/>
      <c r="DE127" s="229"/>
      <c r="DF127" s="229"/>
      <c r="DG127" s="229"/>
      <c r="DH127" s="229"/>
      <c r="DI127" s="229"/>
      <c r="DJ127" s="229"/>
      <c r="DK127" s="229"/>
      <c r="DL127" s="229"/>
      <c r="DM127" s="229"/>
      <c r="DN127" s="229"/>
      <c r="DO127" s="229"/>
      <c r="DP127" s="229"/>
      <c r="DQ127" s="229"/>
      <c r="DR127" s="229"/>
      <c r="DS127" s="229"/>
      <c r="DT127" s="229"/>
      <c r="DU127" s="229"/>
      <c r="DV127" s="229"/>
      <c r="DW127" s="229"/>
      <c r="DX127" s="229"/>
      <c r="DY127" s="229"/>
      <c r="DZ127" s="229"/>
      <c r="EA127" s="229"/>
      <c r="EB127" s="229"/>
      <c r="EC127" s="229"/>
      <c r="ED127" s="229"/>
      <c r="EE127" s="229"/>
    </row>
    <row r="128" spans="1:135" s="5" customFormat="1" ht="15" customHeight="1">
      <c r="A128" s="223"/>
      <c r="B128" s="224"/>
      <c r="C128" s="224"/>
      <c r="D128" s="224"/>
      <c r="E128" s="224"/>
      <c r="F128" s="225"/>
      <c r="G128" s="215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7"/>
      <c r="BC128" s="226"/>
      <c r="BD128" s="227"/>
      <c r="BE128" s="227"/>
      <c r="BF128" s="227"/>
      <c r="BG128" s="227"/>
      <c r="BH128" s="227"/>
      <c r="BI128" s="227"/>
      <c r="BJ128" s="227"/>
      <c r="BK128" s="227"/>
      <c r="BL128" s="227"/>
      <c r="BM128" s="227"/>
      <c r="BN128" s="227"/>
      <c r="BO128" s="227"/>
      <c r="BP128" s="227"/>
      <c r="BQ128" s="227"/>
      <c r="BR128" s="228"/>
      <c r="BS128" s="226"/>
      <c r="BT128" s="227"/>
      <c r="BU128" s="227"/>
      <c r="BV128" s="227"/>
      <c r="BW128" s="227"/>
      <c r="BX128" s="227"/>
      <c r="BY128" s="227"/>
      <c r="BZ128" s="227"/>
      <c r="CA128" s="227"/>
      <c r="CB128" s="227"/>
      <c r="CC128" s="227"/>
      <c r="CD128" s="227"/>
      <c r="CE128" s="227"/>
      <c r="CF128" s="227"/>
      <c r="CG128" s="227"/>
      <c r="CH128" s="228"/>
      <c r="CI128" s="236"/>
      <c r="CJ128" s="237"/>
      <c r="CK128" s="237"/>
      <c r="CL128" s="237"/>
      <c r="CM128" s="237"/>
      <c r="CN128" s="237"/>
      <c r="CO128" s="237"/>
      <c r="CP128" s="237"/>
      <c r="CQ128" s="237"/>
      <c r="CR128" s="237"/>
      <c r="CS128" s="237"/>
      <c r="CT128" s="237"/>
      <c r="CU128" s="237"/>
      <c r="CV128" s="237"/>
      <c r="CW128" s="237"/>
      <c r="CX128" s="237"/>
      <c r="CY128" s="237"/>
      <c r="CZ128" s="238"/>
      <c r="DA128" s="229"/>
      <c r="DB128" s="229"/>
      <c r="DC128" s="229"/>
      <c r="DD128" s="229"/>
      <c r="DE128" s="229"/>
      <c r="DF128" s="229"/>
      <c r="DG128" s="229"/>
      <c r="DH128" s="229"/>
      <c r="DI128" s="229"/>
      <c r="DJ128" s="229"/>
      <c r="DK128" s="229"/>
      <c r="DL128" s="229"/>
      <c r="DM128" s="229"/>
      <c r="DN128" s="229"/>
      <c r="DO128" s="229"/>
      <c r="DP128" s="229"/>
      <c r="DQ128" s="229"/>
      <c r="DR128" s="229"/>
      <c r="DS128" s="229"/>
      <c r="DT128" s="229"/>
      <c r="DU128" s="229"/>
      <c r="DV128" s="229"/>
      <c r="DW128" s="229"/>
      <c r="DX128" s="229"/>
      <c r="DY128" s="229"/>
      <c r="DZ128" s="229"/>
      <c r="EA128" s="229"/>
      <c r="EB128" s="229"/>
      <c r="EC128" s="229"/>
      <c r="ED128" s="229"/>
      <c r="EE128" s="229"/>
    </row>
    <row r="129" spans="1:135" s="5" customFormat="1" ht="15" customHeight="1">
      <c r="A129" s="223"/>
      <c r="B129" s="224"/>
      <c r="C129" s="224"/>
      <c r="D129" s="224"/>
      <c r="E129" s="224"/>
      <c r="F129" s="225"/>
      <c r="G129" s="246" t="s">
        <v>8</v>
      </c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248"/>
      <c r="BC129" s="226" t="s">
        <v>9</v>
      </c>
      <c r="BD129" s="227"/>
      <c r="BE129" s="227"/>
      <c r="BF129" s="227"/>
      <c r="BG129" s="227"/>
      <c r="BH129" s="227"/>
      <c r="BI129" s="227"/>
      <c r="BJ129" s="227"/>
      <c r="BK129" s="227"/>
      <c r="BL129" s="227"/>
      <c r="BM129" s="227"/>
      <c r="BN129" s="227"/>
      <c r="BO129" s="227"/>
      <c r="BP129" s="227"/>
      <c r="BQ129" s="227"/>
      <c r="BR129" s="228"/>
      <c r="BS129" s="226" t="s">
        <v>9</v>
      </c>
      <c r="BT129" s="227"/>
      <c r="BU129" s="227"/>
      <c r="BV129" s="227"/>
      <c r="BW129" s="227"/>
      <c r="BX129" s="227"/>
      <c r="BY129" s="227"/>
      <c r="BZ129" s="227"/>
      <c r="CA129" s="227"/>
      <c r="CB129" s="227"/>
      <c r="CC129" s="227"/>
      <c r="CD129" s="227"/>
      <c r="CE129" s="227"/>
      <c r="CF129" s="227"/>
      <c r="CG129" s="227"/>
      <c r="CH129" s="228"/>
      <c r="CI129" s="226" t="s">
        <v>9</v>
      </c>
      <c r="CJ129" s="227"/>
      <c r="CK129" s="227"/>
      <c r="CL129" s="227"/>
      <c r="CM129" s="227"/>
      <c r="CN129" s="227"/>
      <c r="CO129" s="227"/>
      <c r="CP129" s="227"/>
      <c r="CQ129" s="227"/>
      <c r="CR129" s="227"/>
      <c r="CS129" s="227"/>
      <c r="CT129" s="227"/>
      <c r="CU129" s="227"/>
      <c r="CV129" s="227"/>
      <c r="CW129" s="227"/>
      <c r="CX129" s="227"/>
      <c r="CY129" s="227"/>
      <c r="CZ129" s="228"/>
      <c r="DA129" s="229"/>
      <c r="DB129" s="229"/>
      <c r="DC129" s="229"/>
      <c r="DD129" s="229"/>
      <c r="DE129" s="229"/>
      <c r="DF129" s="229"/>
      <c r="DG129" s="229"/>
      <c r="DH129" s="229"/>
      <c r="DI129" s="229"/>
      <c r="DJ129" s="229"/>
      <c r="DK129" s="229"/>
      <c r="DL129" s="229"/>
      <c r="DM129" s="229"/>
      <c r="DN129" s="229"/>
      <c r="DO129" s="229"/>
      <c r="DP129" s="229"/>
      <c r="DQ129" s="229"/>
      <c r="DR129" s="229"/>
      <c r="DS129" s="229"/>
      <c r="DT129" s="229"/>
      <c r="DU129" s="229"/>
      <c r="DV129" s="229"/>
      <c r="DW129" s="229"/>
      <c r="DX129" s="229"/>
      <c r="DY129" s="229"/>
      <c r="DZ129" s="229"/>
      <c r="EA129" s="229"/>
      <c r="EB129" s="229"/>
      <c r="EC129" s="229"/>
      <c r="ED129" s="229"/>
      <c r="EE129" s="229"/>
    </row>
    <row r="130" spans="1:135" s="5" customFormat="1" ht="15" customHeight="1">
      <c r="A130" s="260"/>
      <c r="B130" s="260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  <c r="AM130" s="260"/>
      <c r="AN130" s="260"/>
      <c r="AO130" s="260"/>
      <c r="AP130" s="260"/>
      <c r="AQ130" s="260"/>
      <c r="AR130" s="260"/>
      <c r="AS130" s="260"/>
      <c r="AT130" s="260"/>
      <c r="AU130" s="260"/>
      <c r="AV130" s="260"/>
      <c r="AW130" s="260"/>
      <c r="AX130" s="260"/>
      <c r="AY130" s="260"/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  <c r="BP130" s="260"/>
      <c r="BQ130" s="260"/>
      <c r="BR130" s="260"/>
      <c r="BS130" s="260"/>
      <c r="BT130" s="260"/>
      <c r="BU130" s="260"/>
      <c r="BV130" s="260"/>
      <c r="BW130" s="260"/>
      <c r="BX130" s="260"/>
      <c r="BY130" s="260"/>
      <c r="BZ130" s="260"/>
      <c r="CA130" s="260"/>
      <c r="CB130" s="260"/>
      <c r="CC130" s="260"/>
      <c r="CD130" s="260"/>
      <c r="CE130" s="260"/>
      <c r="CF130" s="260"/>
      <c r="CG130" s="260"/>
      <c r="CH130" s="260"/>
      <c r="CI130" s="260"/>
      <c r="CJ130" s="260"/>
      <c r="CK130" s="260"/>
      <c r="CL130" s="260"/>
      <c r="CM130" s="260"/>
      <c r="CN130" s="260"/>
      <c r="CO130" s="260"/>
      <c r="CP130" s="260"/>
      <c r="CQ130" s="260"/>
      <c r="CR130" s="260"/>
      <c r="CS130" s="260"/>
      <c r="CT130" s="260"/>
      <c r="CU130" s="260"/>
      <c r="CV130" s="260"/>
      <c r="CW130" s="260"/>
      <c r="CX130" s="260"/>
      <c r="CY130" s="260"/>
      <c r="CZ130" s="260"/>
      <c r="DA130" s="229"/>
      <c r="DB130" s="229"/>
      <c r="DC130" s="229"/>
      <c r="DD130" s="229"/>
      <c r="DE130" s="229"/>
      <c r="DF130" s="229"/>
      <c r="DG130" s="229"/>
      <c r="DH130" s="229"/>
      <c r="DI130" s="229"/>
      <c r="DJ130" s="229"/>
      <c r="DK130" s="229"/>
      <c r="DL130" s="229"/>
      <c r="DM130" s="229"/>
      <c r="DN130" s="229"/>
      <c r="DO130" s="229"/>
      <c r="DP130" s="229"/>
      <c r="DQ130" s="229"/>
      <c r="DR130" s="229"/>
      <c r="DS130" s="229"/>
      <c r="DT130" s="229"/>
      <c r="DU130" s="229"/>
      <c r="DV130" s="229"/>
      <c r="DW130" s="229"/>
      <c r="DX130" s="229"/>
      <c r="DY130" s="229"/>
      <c r="DZ130" s="229"/>
      <c r="EA130" s="229"/>
      <c r="EB130" s="229"/>
      <c r="EC130" s="229"/>
      <c r="ED130" s="229"/>
      <c r="EE130" s="229"/>
    </row>
    <row r="131" spans="1:135" s="6" customFormat="1" ht="13.5">
      <c r="A131" s="229" t="s">
        <v>205</v>
      </c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  <c r="AJ131" s="229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229"/>
      <c r="AU131" s="229"/>
      <c r="AV131" s="229"/>
      <c r="AW131" s="229"/>
      <c r="AX131" s="229"/>
      <c r="AY131" s="229"/>
      <c r="AZ131" s="229"/>
      <c r="BA131" s="229"/>
      <c r="BB131" s="229"/>
      <c r="BC131" s="229"/>
      <c r="BD131" s="229"/>
      <c r="BE131" s="229"/>
      <c r="BF131" s="229"/>
      <c r="BG131" s="229"/>
      <c r="BH131" s="229"/>
      <c r="BI131" s="229"/>
      <c r="BJ131" s="229"/>
      <c r="BK131" s="229"/>
      <c r="BL131" s="229"/>
      <c r="BM131" s="229"/>
      <c r="BN131" s="229"/>
      <c r="BO131" s="229"/>
      <c r="BP131" s="229"/>
      <c r="BQ131" s="229"/>
      <c r="BR131" s="229"/>
      <c r="BS131" s="229"/>
      <c r="BT131" s="229"/>
      <c r="BU131" s="229"/>
      <c r="BV131" s="229"/>
      <c r="BW131" s="229"/>
      <c r="BX131" s="229"/>
      <c r="BY131" s="229"/>
      <c r="BZ131" s="229"/>
      <c r="CA131" s="229"/>
      <c r="CB131" s="229"/>
      <c r="CC131" s="229"/>
      <c r="CD131" s="229"/>
      <c r="CE131" s="229"/>
      <c r="CF131" s="229"/>
      <c r="CG131" s="229"/>
      <c r="CH131" s="229"/>
      <c r="CI131" s="229"/>
      <c r="CJ131" s="229"/>
      <c r="CK131" s="229"/>
      <c r="CL131" s="229"/>
      <c r="CM131" s="229"/>
      <c r="CN131" s="229"/>
      <c r="CO131" s="229"/>
      <c r="CP131" s="229"/>
      <c r="CQ131" s="229"/>
      <c r="CR131" s="229"/>
      <c r="CS131" s="229"/>
      <c r="CT131" s="229"/>
      <c r="CU131" s="229"/>
      <c r="CV131" s="229"/>
      <c r="CW131" s="229"/>
      <c r="CX131" s="229"/>
      <c r="CY131" s="229"/>
      <c r="CZ131" s="229"/>
      <c r="DA131" s="229"/>
      <c r="DB131" s="229"/>
      <c r="DC131" s="229"/>
      <c r="DD131" s="229"/>
      <c r="DE131" s="229"/>
      <c r="DF131" s="229"/>
      <c r="DG131" s="229"/>
      <c r="DH131" s="229"/>
      <c r="DI131" s="229"/>
      <c r="DJ131" s="229"/>
      <c r="DK131" s="229"/>
      <c r="DL131" s="229"/>
      <c r="DM131" s="229"/>
      <c r="DN131" s="229"/>
      <c r="DO131" s="229"/>
      <c r="DP131" s="229"/>
      <c r="DQ131" s="229"/>
      <c r="DR131" s="229"/>
      <c r="DS131" s="229"/>
      <c r="DT131" s="229"/>
      <c r="DU131" s="229"/>
      <c r="DV131" s="229"/>
      <c r="DW131" s="229"/>
      <c r="DX131" s="229"/>
      <c r="DY131" s="229"/>
      <c r="DZ131" s="229"/>
      <c r="EA131" s="229"/>
      <c r="EB131" s="229"/>
      <c r="EC131" s="229"/>
      <c r="ED131" s="229"/>
      <c r="EE131" s="229"/>
    </row>
    <row r="132" spans="1:135" s="2" customFormat="1" ht="10.5" customHeight="1">
      <c r="A132" s="219"/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19"/>
      <c r="AS132" s="219"/>
      <c r="AT132" s="219"/>
      <c r="AU132" s="219"/>
      <c r="AV132" s="219"/>
      <c r="AW132" s="219"/>
      <c r="AX132" s="219"/>
      <c r="AY132" s="219"/>
      <c r="AZ132" s="219"/>
      <c r="BA132" s="219"/>
      <c r="BB132" s="219"/>
      <c r="BC132" s="219"/>
      <c r="BD132" s="219"/>
      <c r="BE132" s="219"/>
      <c r="BF132" s="219"/>
      <c r="BG132" s="219"/>
      <c r="BH132" s="219"/>
      <c r="BI132" s="219"/>
      <c r="BJ132" s="219"/>
      <c r="BK132" s="219"/>
      <c r="BL132" s="219"/>
      <c r="BM132" s="219"/>
      <c r="BN132" s="219"/>
      <c r="BO132" s="219"/>
      <c r="BP132" s="219"/>
      <c r="BQ132" s="219"/>
      <c r="BR132" s="219"/>
      <c r="BS132" s="219"/>
      <c r="BT132" s="219"/>
      <c r="BU132" s="219"/>
      <c r="BV132" s="219"/>
      <c r="BW132" s="219"/>
      <c r="BX132" s="219"/>
      <c r="BY132" s="219"/>
      <c r="BZ132" s="219"/>
      <c r="CA132" s="219"/>
      <c r="CB132" s="219"/>
      <c r="CC132" s="219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19"/>
      <c r="CV132" s="219"/>
      <c r="CW132" s="219"/>
      <c r="CX132" s="219"/>
      <c r="CY132" s="219"/>
      <c r="CZ132" s="219"/>
      <c r="DA132" s="229"/>
      <c r="DB132" s="229"/>
      <c r="DC132" s="229"/>
      <c r="DD132" s="229"/>
      <c r="DE132" s="229"/>
      <c r="DF132" s="229"/>
      <c r="DG132" s="229"/>
      <c r="DH132" s="229"/>
      <c r="DI132" s="229"/>
      <c r="DJ132" s="229"/>
      <c r="DK132" s="229"/>
      <c r="DL132" s="229"/>
      <c r="DM132" s="229"/>
      <c r="DN132" s="229"/>
      <c r="DO132" s="229"/>
      <c r="DP132" s="229"/>
      <c r="DQ132" s="229"/>
      <c r="DR132" s="229"/>
      <c r="DS132" s="229"/>
      <c r="DT132" s="229"/>
      <c r="DU132" s="229"/>
      <c r="DV132" s="229"/>
      <c r="DW132" s="229"/>
      <c r="DX132" s="229"/>
      <c r="DY132" s="229"/>
      <c r="DZ132" s="229"/>
      <c r="EA132" s="229"/>
      <c r="EB132" s="229"/>
      <c r="EC132" s="229"/>
      <c r="ED132" s="229"/>
      <c r="EE132" s="229"/>
    </row>
    <row r="133" spans="1:135" s="3" customFormat="1" ht="45" customHeight="1">
      <c r="A133" s="243" t="s">
        <v>0</v>
      </c>
      <c r="B133" s="244"/>
      <c r="C133" s="244"/>
      <c r="D133" s="244"/>
      <c r="E133" s="244"/>
      <c r="F133" s="245"/>
      <c r="G133" s="243" t="s">
        <v>14</v>
      </c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245"/>
      <c r="BC133" s="243" t="s">
        <v>69</v>
      </c>
      <c r="BD133" s="244"/>
      <c r="BE133" s="244"/>
      <c r="BF133" s="244"/>
      <c r="BG133" s="244"/>
      <c r="BH133" s="244"/>
      <c r="BI133" s="244"/>
      <c r="BJ133" s="244"/>
      <c r="BK133" s="244"/>
      <c r="BL133" s="244"/>
      <c r="BM133" s="244"/>
      <c r="BN133" s="244"/>
      <c r="BO133" s="244"/>
      <c r="BP133" s="244"/>
      <c r="BQ133" s="244"/>
      <c r="BR133" s="245"/>
      <c r="BS133" s="243" t="s">
        <v>70</v>
      </c>
      <c r="BT133" s="244"/>
      <c r="BU133" s="244"/>
      <c r="BV133" s="244"/>
      <c r="BW133" s="244"/>
      <c r="BX133" s="244"/>
      <c r="BY133" s="244"/>
      <c r="BZ133" s="244"/>
      <c r="CA133" s="244"/>
      <c r="CB133" s="244"/>
      <c r="CC133" s="244"/>
      <c r="CD133" s="244"/>
      <c r="CE133" s="244"/>
      <c r="CF133" s="244"/>
      <c r="CG133" s="244"/>
      <c r="CH133" s="245"/>
      <c r="CI133" s="243" t="s">
        <v>71</v>
      </c>
      <c r="CJ133" s="244"/>
      <c r="CK133" s="244"/>
      <c r="CL133" s="244"/>
      <c r="CM133" s="244"/>
      <c r="CN133" s="244"/>
      <c r="CO133" s="244"/>
      <c r="CP133" s="244"/>
      <c r="CQ133" s="244"/>
      <c r="CR133" s="244"/>
      <c r="CS133" s="244"/>
      <c r="CT133" s="244"/>
      <c r="CU133" s="244"/>
      <c r="CV133" s="244"/>
      <c r="CW133" s="244"/>
      <c r="CX133" s="244"/>
      <c r="CY133" s="244"/>
      <c r="CZ133" s="245"/>
      <c r="DA133" s="229"/>
      <c r="DB133" s="229"/>
      <c r="DC133" s="229"/>
      <c r="DD133" s="229"/>
      <c r="DE133" s="229"/>
      <c r="DF133" s="229"/>
      <c r="DG133" s="229"/>
      <c r="DH133" s="229"/>
      <c r="DI133" s="229"/>
      <c r="DJ133" s="229"/>
      <c r="DK133" s="229"/>
      <c r="DL133" s="229"/>
      <c r="DM133" s="229"/>
      <c r="DN133" s="229"/>
      <c r="DO133" s="229"/>
      <c r="DP133" s="229"/>
      <c r="DQ133" s="229"/>
      <c r="DR133" s="229"/>
      <c r="DS133" s="229"/>
      <c r="DT133" s="229"/>
      <c r="DU133" s="229"/>
      <c r="DV133" s="229"/>
      <c r="DW133" s="229"/>
      <c r="DX133" s="229"/>
      <c r="DY133" s="229"/>
      <c r="DZ133" s="229"/>
      <c r="EA133" s="229"/>
      <c r="EB133" s="229"/>
      <c r="EC133" s="229"/>
      <c r="ED133" s="229"/>
      <c r="EE133" s="229"/>
    </row>
    <row r="134" spans="1:135" s="4" customFormat="1" ht="12.75" customHeight="1">
      <c r="A134" s="249">
        <v>1</v>
      </c>
      <c r="B134" s="250"/>
      <c r="C134" s="250"/>
      <c r="D134" s="250"/>
      <c r="E134" s="250"/>
      <c r="F134" s="251"/>
      <c r="G134" s="249">
        <v>2</v>
      </c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  <c r="T134" s="250"/>
      <c r="U134" s="250"/>
      <c r="V134" s="250"/>
      <c r="W134" s="250"/>
      <c r="X134" s="250"/>
      <c r="Y134" s="250"/>
      <c r="Z134" s="250"/>
      <c r="AA134" s="250"/>
      <c r="AB134" s="250"/>
      <c r="AC134" s="250"/>
      <c r="AD134" s="250"/>
      <c r="AE134" s="250"/>
      <c r="AF134" s="250"/>
      <c r="AG134" s="250"/>
      <c r="AH134" s="250"/>
      <c r="AI134" s="250"/>
      <c r="AJ134" s="250"/>
      <c r="AK134" s="250"/>
      <c r="AL134" s="250"/>
      <c r="AM134" s="250"/>
      <c r="AN134" s="250"/>
      <c r="AO134" s="250"/>
      <c r="AP134" s="250"/>
      <c r="AQ134" s="250"/>
      <c r="AR134" s="250"/>
      <c r="AS134" s="250"/>
      <c r="AT134" s="250"/>
      <c r="AU134" s="250"/>
      <c r="AV134" s="250"/>
      <c r="AW134" s="250"/>
      <c r="AX134" s="250"/>
      <c r="AY134" s="250"/>
      <c r="AZ134" s="250"/>
      <c r="BA134" s="250"/>
      <c r="BB134" s="251"/>
      <c r="BC134" s="249">
        <v>3</v>
      </c>
      <c r="BD134" s="250"/>
      <c r="BE134" s="250"/>
      <c r="BF134" s="250"/>
      <c r="BG134" s="250"/>
      <c r="BH134" s="250"/>
      <c r="BI134" s="250"/>
      <c r="BJ134" s="250"/>
      <c r="BK134" s="250"/>
      <c r="BL134" s="250"/>
      <c r="BM134" s="250"/>
      <c r="BN134" s="250"/>
      <c r="BO134" s="250"/>
      <c r="BP134" s="250"/>
      <c r="BQ134" s="250"/>
      <c r="BR134" s="251"/>
      <c r="BS134" s="249">
        <v>4</v>
      </c>
      <c r="BT134" s="250"/>
      <c r="BU134" s="250"/>
      <c r="BV134" s="250"/>
      <c r="BW134" s="250"/>
      <c r="BX134" s="250"/>
      <c r="BY134" s="250"/>
      <c r="BZ134" s="250"/>
      <c r="CA134" s="250"/>
      <c r="CB134" s="250"/>
      <c r="CC134" s="250"/>
      <c r="CD134" s="250"/>
      <c r="CE134" s="250"/>
      <c r="CF134" s="250"/>
      <c r="CG134" s="250"/>
      <c r="CH134" s="251"/>
      <c r="CI134" s="249">
        <v>5</v>
      </c>
      <c r="CJ134" s="250"/>
      <c r="CK134" s="250"/>
      <c r="CL134" s="250"/>
      <c r="CM134" s="250"/>
      <c r="CN134" s="250"/>
      <c r="CO134" s="250"/>
      <c r="CP134" s="250"/>
      <c r="CQ134" s="250"/>
      <c r="CR134" s="250"/>
      <c r="CS134" s="250"/>
      <c r="CT134" s="250"/>
      <c r="CU134" s="250"/>
      <c r="CV134" s="250"/>
      <c r="CW134" s="250"/>
      <c r="CX134" s="250"/>
      <c r="CY134" s="250"/>
      <c r="CZ134" s="251"/>
      <c r="DA134" s="229"/>
      <c r="DB134" s="229"/>
      <c r="DC134" s="229"/>
      <c r="DD134" s="229"/>
      <c r="DE134" s="229"/>
      <c r="DF134" s="229"/>
      <c r="DG134" s="229"/>
      <c r="DH134" s="229"/>
      <c r="DI134" s="229"/>
      <c r="DJ134" s="229"/>
      <c r="DK134" s="229"/>
      <c r="DL134" s="229"/>
      <c r="DM134" s="229"/>
      <c r="DN134" s="229"/>
      <c r="DO134" s="229"/>
      <c r="DP134" s="229"/>
      <c r="DQ134" s="229"/>
      <c r="DR134" s="229"/>
      <c r="DS134" s="229"/>
      <c r="DT134" s="229"/>
      <c r="DU134" s="229"/>
      <c r="DV134" s="229"/>
      <c r="DW134" s="229"/>
      <c r="DX134" s="229"/>
      <c r="DY134" s="229"/>
      <c r="DZ134" s="229"/>
      <c r="EA134" s="229"/>
      <c r="EB134" s="229"/>
      <c r="EC134" s="229"/>
      <c r="ED134" s="229"/>
      <c r="EE134" s="229"/>
    </row>
    <row r="135" spans="1:135" s="4" customFormat="1" ht="12.75" customHeight="1">
      <c r="A135" s="223" t="s">
        <v>24</v>
      </c>
      <c r="B135" s="224"/>
      <c r="C135" s="224"/>
      <c r="D135" s="224"/>
      <c r="E135" s="224"/>
      <c r="F135" s="225"/>
      <c r="G135" s="215" t="s">
        <v>229</v>
      </c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7"/>
      <c r="BC135" s="226" t="s">
        <v>228</v>
      </c>
      <c r="BD135" s="227"/>
      <c r="BE135" s="227"/>
      <c r="BF135" s="227"/>
      <c r="BG135" s="227"/>
      <c r="BH135" s="227"/>
      <c r="BI135" s="227"/>
      <c r="BJ135" s="227"/>
      <c r="BK135" s="227"/>
      <c r="BL135" s="227"/>
      <c r="BM135" s="227"/>
      <c r="BN135" s="227"/>
      <c r="BO135" s="227"/>
      <c r="BP135" s="227"/>
      <c r="BQ135" s="227"/>
      <c r="BR135" s="228"/>
      <c r="BS135" s="226">
        <v>2</v>
      </c>
      <c r="BT135" s="227"/>
      <c r="BU135" s="227"/>
      <c r="BV135" s="227"/>
      <c r="BW135" s="227"/>
      <c r="BX135" s="227"/>
      <c r="BY135" s="227"/>
      <c r="BZ135" s="227"/>
      <c r="CA135" s="227"/>
      <c r="CB135" s="227"/>
      <c r="CC135" s="227"/>
      <c r="CD135" s="227"/>
      <c r="CE135" s="227"/>
      <c r="CF135" s="227"/>
      <c r="CG135" s="227"/>
      <c r="CH135" s="228"/>
      <c r="CI135" s="230">
        <v>8053.64</v>
      </c>
      <c r="CJ135" s="231"/>
      <c r="CK135" s="231"/>
      <c r="CL135" s="231"/>
      <c r="CM135" s="231"/>
      <c r="CN135" s="231"/>
      <c r="CO135" s="231"/>
      <c r="CP135" s="231"/>
      <c r="CQ135" s="231"/>
      <c r="CR135" s="231"/>
      <c r="CS135" s="231"/>
      <c r="CT135" s="231"/>
      <c r="CU135" s="231"/>
      <c r="CV135" s="231"/>
      <c r="CW135" s="231"/>
      <c r="CX135" s="231"/>
      <c r="CY135" s="231"/>
      <c r="CZ135" s="232"/>
      <c r="DA135" s="229"/>
      <c r="DB135" s="229"/>
      <c r="DC135" s="229"/>
      <c r="DD135" s="229"/>
      <c r="DE135" s="229"/>
      <c r="DF135" s="229"/>
      <c r="DG135" s="229"/>
      <c r="DH135" s="229"/>
      <c r="DI135" s="229"/>
      <c r="DJ135" s="229"/>
      <c r="DK135" s="229"/>
      <c r="DL135" s="229"/>
      <c r="DM135" s="229"/>
      <c r="DN135" s="229"/>
      <c r="DO135" s="229"/>
      <c r="DP135" s="229"/>
      <c r="DQ135" s="229"/>
      <c r="DR135" s="229"/>
      <c r="DS135" s="229"/>
      <c r="DT135" s="229"/>
      <c r="DU135" s="229"/>
      <c r="DV135" s="229"/>
      <c r="DW135" s="229"/>
      <c r="DX135" s="229"/>
      <c r="DY135" s="229"/>
      <c r="DZ135" s="229"/>
      <c r="EA135" s="229"/>
      <c r="EB135" s="229"/>
      <c r="EC135" s="229"/>
      <c r="ED135" s="229"/>
      <c r="EE135" s="229"/>
    </row>
    <row r="136" spans="1:135" s="4" customFormat="1" ht="12.75" customHeight="1">
      <c r="A136" s="223" t="s">
        <v>28</v>
      </c>
      <c r="B136" s="224"/>
      <c r="C136" s="224"/>
      <c r="D136" s="224"/>
      <c r="E136" s="224"/>
      <c r="F136" s="225"/>
      <c r="G136" s="215" t="s">
        <v>231</v>
      </c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7"/>
      <c r="BC136" s="226" t="s">
        <v>230</v>
      </c>
      <c r="BD136" s="227"/>
      <c r="BE136" s="227"/>
      <c r="BF136" s="227"/>
      <c r="BG136" s="227"/>
      <c r="BH136" s="227"/>
      <c r="BI136" s="227"/>
      <c r="BJ136" s="227"/>
      <c r="BK136" s="227"/>
      <c r="BL136" s="227"/>
      <c r="BM136" s="227"/>
      <c r="BN136" s="227"/>
      <c r="BO136" s="227"/>
      <c r="BP136" s="227"/>
      <c r="BQ136" s="227"/>
      <c r="BR136" s="228"/>
      <c r="BS136" s="226">
        <v>12</v>
      </c>
      <c r="BT136" s="227"/>
      <c r="BU136" s="227"/>
      <c r="BV136" s="227"/>
      <c r="BW136" s="227"/>
      <c r="BX136" s="227"/>
      <c r="BY136" s="227"/>
      <c r="BZ136" s="227"/>
      <c r="CA136" s="227"/>
      <c r="CB136" s="227"/>
      <c r="CC136" s="227"/>
      <c r="CD136" s="227"/>
      <c r="CE136" s="227"/>
      <c r="CF136" s="227"/>
      <c r="CG136" s="227"/>
      <c r="CH136" s="228"/>
      <c r="CI136" s="230">
        <f>13200-6599.43</f>
        <v>6600.57</v>
      </c>
      <c r="CJ136" s="231"/>
      <c r="CK136" s="231"/>
      <c r="CL136" s="231"/>
      <c r="CM136" s="231"/>
      <c r="CN136" s="231"/>
      <c r="CO136" s="231"/>
      <c r="CP136" s="231"/>
      <c r="CQ136" s="231"/>
      <c r="CR136" s="231"/>
      <c r="CS136" s="231"/>
      <c r="CT136" s="231"/>
      <c r="CU136" s="231"/>
      <c r="CV136" s="231"/>
      <c r="CW136" s="231"/>
      <c r="CX136" s="231"/>
      <c r="CY136" s="231"/>
      <c r="CZ136" s="232"/>
      <c r="DA136" s="229"/>
      <c r="DB136" s="229"/>
      <c r="DC136" s="229"/>
      <c r="DD136" s="229"/>
      <c r="DE136" s="229"/>
      <c r="DF136" s="229"/>
      <c r="DG136" s="229"/>
      <c r="DH136" s="229"/>
      <c r="DI136" s="229"/>
      <c r="DJ136" s="229"/>
      <c r="DK136" s="229"/>
      <c r="DL136" s="229"/>
      <c r="DM136" s="229"/>
      <c r="DN136" s="229"/>
      <c r="DO136" s="229"/>
      <c r="DP136" s="229"/>
      <c r="DQ136" s="229"/>
      <c r="DR136" s="229"/>
      <c r="DS136" s="229"/>
      <c r="DT136" s="229"/>
      <c r="DU136" s="229"/>
      <c r="DV136" s="229"/>
      <c r="DW136" s="229"/>
      <c r="DX136" s="229"/>
      <c r="DY136" s="229"/>
      <c r="DZ136" s="229"/>
      <c r="EA136" s="229"/>
      <c r="EB136" s="229"/>
      <c r="EC136" s="229"/>
      <c r="ED136" s="229"/>
      <c r="EE136" s="229"/>
    </row>
    <row r="137" spans="1:135" s="5" customFormat="1" ht="15" customHeight="1">
      <c r="A137" s="223" t="s">
        <v>34</v>
      </c>
      <c r="B137" s="224"/>
      <c r="C137" s="224"/>
      <c r="D137" s="224"/>
      <c r="E137" s="224"/>
      <c r="F137" s="225"/>
      <c r="G137" s="215" t="s">
        <v>235</v>
      </c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7"/>
      <c r="BC137" s="226" t="s">
        <v>234</v>
      </c>
      <c r="BD137" s="227"/>
      <c r="BE137" s="227"/>
      <c r="BF137" s="227"/>
      <c r="BG137" s="227"/>
      <c r="BH137" s="227"/>
      <c r="BI137" s="227"/>
      <c r="BJ137" s="227"/>
      <c r="BK137" s="227"/>
      <c r="BL137" s="227"/>
      <c r="BM137" s="227"/>
      <c r="BN137" s="227"/>
      <c r="BO137" s="227"/>
      <c r="BP137" s="227"/>
      <c r="BQ137" s="227"/>
      <c r="BR137" s="228"/>
      <c r="BS137" s="226">
        <v>1</v>
      </c>
      <c r="BT137" s="227"/>
      <c r="BU137" s="227"/>
      <c r="BV137" s="227"/>
      <c r="BW137" s="227"/>
      <c r="BX137" s="227"/>
      <c r="BY137" s="227"/>
      <c r="BZ137" s="227"/>
      <c r="CA137" s="227"/>
      <c r="CB137" s="227"/>
      <c r="CC137" s="227"/>
      <c r="CD137" s="227"/>
      <c r="CE137" s="227"/>
      <c r="CF137" s="227"/>
      <c r="CG137" s="227"/>
      <c r="CH137" s="228"/>
      <c r="CI137" s="230">
        <v>3904</v>
      </c>
      <c r="CJ137" s="231"/>
      <c r="CK137" s="231"/>
      <c r="CL137" s="231"/>
      <c r="CM137" s="231"/>
      <c r="CN137" s="231"/>
      <c r="CO137" s="231"/>
      <c r="CP137" s="231"/>
      <c r="CQ137" s="231"/>
      <c r="CR137" s="231"/>
      <c r="CS137" s="231"/>
      <c r="CT137" s="231"/>
      <c r="CU137" s="231"/>
      <c r="CV137" s="231"/>
      <c r="CW137" s="231"/>
      <c r="CX137" s="231"/>
      <c r="CY137" s="231"/>
      <c r="CZ137" s="232"/>
      <c r="DA137" s="229"/>
      <c r="DB137" s="229"/>
      <c r="DC137" s="229"/>
      <c r="DD137" s="229"/>
      <c r="DE137" s="229"/>
      <c r="DF137" s="229"/>
      <c r="DG137" s="229"/>
      <c r="DH137" s="229"/>
      <c r="DI137" s="229"/>
      <c r="DJ137" s="229"/>
      <c r="DK137" s="229"/>
      <c r="DL137" s="229"/>
      <c r="DM137" s="229"/>
      <c r="DN137" s="229"/>
      <c r="DO137" s="229"/>
      <c r="DP137" s="229"/>
      <c r="DQ137" s="229"/>
      <c r="DR137" s="229"/>
      <c r="DS137" s="229"/>
      <c r="DT137" s="229"/>
      <c r="DU137" s="229"/>
      <c r="DV137" s="229"/>
      <c r="DW137" s="229"/>
      <c r="DX137" s="229"/>
      <c r="DY137" s="229"/>
      <c r="DZ137" s="229"/>
      <c r="EA137" s="229"/>
      <c r="EB137" s="229"/>
      <c r="EC137" s="229"/>
      <c r="ED137" s="229"/>
      <c r="EE137" s="229"/>
    </row>
    <row r="138" spans="1:135" s="5" customFormat="1" ht="15" customHeight="1">
      <c r="A138" s="223" t="s">
        <v>232</v>
      </c>
      <c r="B138" s="224"/>
      <c r="C138" s="224"/>
      <c r="D138" s="224"/>
      <c r="E138" s="224"/>
      <c r="F138" s="225"/>
      <c r="G138" s="215" t="s">
        <v>322</v>
      </c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7"/>
      <c r="BC138" s="226"/>
      <c r="BD138" s="227"/>
      <c r="BE138" s="227"/>
      <c r="BF138" s="227"/>
      <c r="BG138" s="227"/>
      <c r="BH138" s="227"/>
      <c r="BI138" s="227"/>
      <c r="BJ138" s="227"/>
      <c r="BK138" s="227"/>
      <c r="BL138" s="227"/>
      <c r="BM138" s="227"/>
      <c r="BN138" s="227"/>
      <c r="BO138" s="227"/>
      <c r="BP138" s="227"/>
      <c r="BQ138" s="227"/>
      <c r="BR138" s="228"/>
      <c r="BS138" s="226"/>
      <c r="BT138" s="227"/>
      <c r="BU138" s="227"/>
      <c r="BV138" s="227"/>
      <c r="BW138" s="227"/>
      <c r="BX138" s="227"/>
      <c r="BY138" s="227"/>
      <c r="BZ138" s="227"/>
      <c r="CA138" s="227"/>
      <c r="CB138" s="227"/>
      <c r="CC138" s="227"/>
      <c r="CD138" s="227"/>
      <c r="CE138" s="227"/>
      <c r="CF138" s="227"/>
      <c r="CG138" s="227"/>
      <c r="CH138" s="228"/>
      <c r="CI138" s="230">
        <f>100000-100000</f>
        <v>0</v>
      </c>
      <c r="CJ138" s="231"/>
      <c r="CK138" s="231"/>
      <c r="CL138" s="231"/>
      <c r="CM138" s="231"/>
      <c r="CN138" s="231"/>
      <c r="CO138" s="231"/>
      <c r="CP138" s="231"/>
      <c r="CQ138" s="231"/>
      <c r="CR138" s="231"/>
      <c r="CS138" s="231"/>
      <c r="CT138" s="231"/>
      <c r="CU138" s="231"/>
      <c r="CV138" s="231"/>
      <c r="CW138" s="231"/>
      <c r="CX138" s="231"/>
      <c r="CY138" s="231"/>
      <c r="CZ138" s="232"/>
      <c r="DA138" s="229"/>
      <c r="DB138" s="229"/>
      <c r="DC138" s="229"/>
      <c r="DD138" s="229"/>
      <c r="DE138" s="229"/>
      <c r="DF138" s="229"/>
      <c r="DG138" s="229"/>
      <c r="DH138" s="229"/>
      <c r="DI138" s="229"/>
      <c r="DJ138" s="229"/>
      <c r="DK138" s="229"/>
      <c r="DL138" s="229"/>
      <c r="DM138" s="229"/>
      <c r="DN138" s="229"/>
      <c r="DO138" s="229"/>
      <c r="DP138" s="229"/>
      <c r="DQ138" s="229"/>
      <c r="DR138" s="229"/>
      <c r="DS138" s="229"/>
      <c r="DT138" s="229"/>
      <c r="DU138" s="229"/>
      <c r="DV138" s="229"/>
      <c r="DW138" s="229"/>
      <c r="DX138" s="229"/>
      <c r="DY138" s="229"/>
      <c r="DZ138" s="229"/>
      <c r="EA138" s="229"/>
      <c r="EB138" s="229"/>
      <c r="EC138" s="229"/>
      <c r="ED138" s="229"/>
      <c r="EE138" s="229"/>
    </row>
    <row r="139" spans="1:135" s="5" customFormat="1" ht="15" customHeight="1">
      <c r="A139" s="223" t="s">
        <v>233</v>
      </c>
      <c r="B139" s="224"/>
      <c r="C139" s="224"/>
      <c r="D139" s="224"/>
      <c r="E139" s="224"/>
      <c r="F139" s="225"/>
      <c r="G139" s="215" t="s">
        <v>236</v>
      </c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7"/>
      <c r="BC139" s="226" t="s">
        <v>238</v>
      </c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  <c r="BQ139" s="227"/>
      <c r="BR139" s="228"/>
      <c r="BS139" s="226">
        <v>2</v>
      </c>
      <c r="BT139" s="227"/>
      <c r="BU139" s="227"/>
      <c r="BV139" s="227"/>
      <c r="BW139" s="227"/>
      <c r="BX139" s="227"/>
      <c r="BY139" s="227"/>
      <c r="BZ139" s="227"/>
      <c r="CA139" s="227"/>
      <c r="CB139" s="227"/>
      <c r="CC139" s="227"/>
      <c r="CD139" s="227"/>
      <c r="CE139" s="227"/>
      <c r="CF139" s="227"/>
      <c r="CG139" s="227"/>
      <c r="CH139" s="228"/>
      <c r="CI139" s="230">
        <f>15000-8000</f>
        <v>7000</v>
      </c>
      <c r="CJ139" s="231"/>
      <c r="CK139" s="231"/>
      <c r="CL139" s="231"/>
      <c r="CM139" s="231"/>
      <c r="CN139" s="231"/>
      <c r="CO139" s="231"/>
      <c r="CP139" s="231"/>
      <c r="CQ139" s="231"/>
      <c r="CR139" s="231"/>
      <c r="CS139" s="231"/>
      <c r="CT139" s="231"/>
      <c r="CU139" s="231"/>
      <c r="CV139" s="231"/>
      <c r="CW139" s="231"/>
      <c r="CX139" s="231"/>
      <c r="CY139" s="231"/>
      <c r="CZ139" s="232"/>
      <c r="DA139" s="229"/>
      <c r="DB139" s="229"/>
      <c r="DC139" s="229"/>
      <c r="DD139" s="229"/>
      <c r="DE139" s="229"/>
      <c r="DF139" s="229"/>
      <c r="DG139" s="229"/>
      <c r="DH139" s="229"/>
      <c r="DI139" s="229"/>
      <c r="DJ139" s="229"/>
      <c r="DK139" s="229"/>
      <c r="DL139" s="229"/>
      <c r="DM139" s="229"/>
      <c r="DN139" s="229"/>
      <c r="DO139" s="229"/>
      <c r="DP139" s="229"/>
      <c r="DQ139" s="229"/>
      <c r="DR139" s="229"/>
      <c r="DS139" s="229"/>
      <c r="DT139" s="229"/>
      <c r="DU139" s="229"/>
      <c r="DV139" s="229"/>
      <c r="DW139" s="229"/>
      <c r="DX139" s="229"/>
      <c r="DY139" s="229"/>
      <c r="DZ139" s="229"/>
      <c r="EA139" s="229"/>
      <c r="EB139" s="229"/>
      <c r="EC139" s="229"/>
      <c r="ED139" s="229"/>
      <c r="EE139" s="229"/>
    </row>
    <row r="140" spans="1:135" s="5" customFormat="1" ht="15" customHeight="1">
      <c r="A140" s="223"/>
      <c r="B140" s="224"/>
      <c r="C140" s="224"/>
      <c r="D140" s="224"/>
      <c r="E140" s="224"/>
      <c r="F140" s="225"/>
      <c r="G140" s="246" t="s">
        <v>8</v>
      </c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247"/>
      <c r="AG140" s="247"/>
      <c r="AH140" s="247"/>
      <c r="AI140" s="247"/>
      <c r="AJ140" s="247"/>
      <c r="AK140" s="247"/>
      <c r="AL140" s="247"/>
      <c r="AM140" s="247"/>
      <c r="AN140" s="247"/>
      <c r="AO140" s="247"/>
      <c r="AP140" s="247"/>
      <c r="AQ140" s="247"/>
      <c r="AR140" s="247"/>
      <c r="AS140" s="247"/>
      <c r="AT140" s="247"/>
      <c r="AU140" s="247"/>
      <c r="AV140" s="247"/>
      <c r="AW140" s="247"/>
      <c r="AX140" s="247"/>
      <c r="AY140" s="247"/>
      <c r="AZ140" s="247"/>
      <c r="BA140" s="247"/>
      <c r="BB140" s="248"/>
      <c r="BC140" s="226" t="s">
        <v>9</v>
      </c>
      <c r="BD140" s="227"/>
      <c r="BE140" s="227"/>
      <c r="BF140" s="227"/>
      <c r="BG140" s="227"/>
      <c r="BH140" s="227"/>
      <c r="BI140" s="227"/>
      <c r="BJ140" s="227"/>
      <c r="BK140" s="227"/>
      <c r="BL140" s="227"/>
      <c r="BM140" s="227"/>
      <c r="BN140" s="227"/>
      <c r="BO140" s="227"/>
      <c r="BP140" s="227"/>
      <c r="BQ140" s="227"/>
      <c r="BR140" s="228"/>
      <c r="BS140" s="226" t="s">
        <v>9</v>
      </c>
      <c r="BT140" s="227"/>
      <c r="BU140" s="227"/>
      <c r="BV140" s="227"/>
      <c r="BW140" s="227"/>
      <c r="BX140" s="227"/>
      <c r="BY140" s="227"/>
      <c r="BZ140" s="227"/>
      <c r="CA140" s="227"/>
      <c r="CB140" s="227"/>
      <c r="CC140" s="227"/>
      <c r="CD140" s="227"/>
      <c r="CE140" s="227"/>
      <c r="CF140" s="227"/>
      <c r="CG140" s="227"/>
      <c r="CH140" s="228"/>
      <c r="CI140" s="236">
        <f>SUM(CI135:CI139)</f>
        <v>25558.21</v>
      </c>
      <c r="CJ140" s="237"/>
      <c r="CK140" s="237"/>
      <c r="CL140" s="237"/>
      <c r="CM140" s="237"/>
      <c r="CN140" s="237"/>
      <c r="CO140" s="237"/>
      <c r="CP140" s="237"/>
      <c r="CQ140" s="237"/>
      <c r="CR140" s="237"/>
      <c r="CS140" s="237"/>
      <c r="CT140" s="237"/>
      <c r="CU140" s="237"/>
      <c r="CV140" s="237"/>
      <c r="CW140" s="237"/>
      <c r="CX140" s="237"/>
      <c r="CY140" s="237"/>
      <c r="CZ140" s="238"/>
      <c r="DA140" s="229"/>
      <c r="DB140" s="229"/>
      <c r="DC140" s="229"/>
      <c r="DD140" s="229"/>
      <c r="DE140" s="229"/>
      <c r="DF140" s="229"/>
      <c r="DG140" s="229"/>
      <c r="DH140" s="229"/>
      <c r="DI140" s="229"/>
      <c r="DJ140" s="229"/>
      <c r="DK140" s="229"/>
      <c r="DL140" s="229"/>
      <c r="DM140" s="229"/>
      <c r="DN140" s="229"/>
      <c r="DO140" s="229"/>
      <c r="DP140" s="229"/>
      <c r="DQ140" s="229"/>
      <c r="DR140" s="229"/>
      <c r="DS140" s="229"/>
      <c r="DT140" s="229"/>
      <c r="DU140" s="229"/>
      <c r="DV140" s="229"/>
      <c r="DW140" s="229"/>
      <c r="DX140" s="229"/>
      <c r="DY140" s="229"/>
      <c r="DZ140" s="229"/>
      <c r="EA140" s="229"/>
      <c r="EB140" s="229"/>
      <c r="EC140" s="229"/>
      <c r="ED140" s="229"/>
      <c r="EE140" s="229"/>
    </row>
    <row r="141" spans="1:135" s="5" customFormat="1" ht="15" customHeight="1">
      <c r="A141" s="260"/>
      <c r="B141" s="260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  <c r="AJ141" s="260"/>
      <c r="AK141" s="260"/>
      <c r="AL141" s="260"/>
      <c r="AM141" s="260"/>
      <c r="AN141" s="260"/>
      <c r="AO141" s="260"/>
      <c r="AP141" s="260"/>
      <c r="AQ141" s="260"/>
      <c r="AR141" s="260"/>
      <c r="AS141" s="260"/>
      <c r="AT141" s="260"/>
      <c r="AU141" s="260"/>
      <c r="AV141" s="260"/>
      <c r="AW141" s="260"/>
      <c r="AX141" s="260"/>
      <c r="AY141" s="260"/>
      <c r="AZ141" s="260"/>
      <c r="BA141" s="260"/>
      <c r="BB141" s="260"/>
      <c r="BC141" s="260"/>
      <c r="BD141" s="260"/>
      <c r="BE141" s="260"/>
      <c r="BF141" s="260"/>
      <c r="BG141" s="260"/>
      <c r="BH141" s="260"/>
      <c r="BI141" s="260"/>
      <c r="BJ141" s="260"/>
      <c r="BK141" s="260"/>
      <c r="BL141" s="260"/>
      <c r="BM141" s="260"/>
      <c r="BN141" s="260"/>
      <c r="BO141" s="260"/>
      <c r="BP141" s="260"/>
      <c r="BQ141" s="260"/>
      <c r="BR141" s="260"/>
      <c r="BS141" s="260"/>
      <c r="BT141" s="260"/>
      <c r="BU141" s="260"/>
      <c r="BV141" s="260"/>
      <c r="BW141" s="260"/>
      <c r="BX141" s="260"/>
      <c r="BY141" s="260"/>
      <c r="BZ141" s="260"/>
      <c r="CA141" s="260"/>
      <c r="CB141" s="260"/>
      <c r="CC141" s="260"/>
      <c r="CD141" s="260"/>
      <c r="CE141" s="260"/>
      <c r="CF141" s="260"/>
      <c r="CG141" s="260"/>
      <c r="CH141" s="260"/>
      <c r="CI141" s="260"/>
      <c r="CJ141" s="260"/>
      <c r="CK141" s="260"/>
      <c r="CL141" s="260"/>
      <c r="CM141" s="260"/>
      <c r="CN141" s="260"/>
      <c r="CO141" s="260"/>
      <c r="CP141" s="260"/>
      <c r="CQ141" s="260"/>
      <c r="CR141" s="260"/>
      <c r="CS141" s="260"/>
      <c r="CT141" s="260"/>
      <c r="CU141" s="260"/>
      <c r="CV141" s="260"/>
      <c r="CW141" s="260"/>
      <c r="CX141" s="260"/>
      <c r="CY141" s="260"/>
      <c r="CZ141" s="260"/>
      <c r="DA141" s="229"/>
      <c r="DB141" s="229"/>
      <c r="DC141" s="229"/>
      <c r="DD141" s="229"/>
      <c r="DE141" s="229"/>
      <c r="DF141" s="229"/>
      <c r="DG141" s="229"/>
      <c r="DH141" s="229"/>
      <c r="DI141" s="229"/>
      <c r="DJ141" s="229"/>
      <c r="DK141" s="229"/>
      <c r="DL141" s="229"/>
      <c r="DM141" s="229"/>
      <c r="DN141" s="229"/>
      <c r="DO141" s="229"/>
      <c r="DP141" s="229"/>
      <c r="DQ141" s="229"/>
      <c r="DR141" s="229"/>
      <c r="DS141" s="229"/>
      <c r="DT141" s="229"/>
      <c r="DU141" s="229"/>
      <c r="DV141" s="229"/>
      <c r="DW141" s="229"/>
      <c r="DX141" s="229"/>
      <c r="DY141" s="229"/>
      <c r="DZ141" s="229"/>
      <c r="EA141" s="229"/>
      <c r="EB141" s="229"/>
      <c r="EC141" s="229"/>
      <c r="ED141" s="229"/>
      <c r="EE141" s="229"/>
    </row>
    <row r="142" spans="1:135" s="6" customFormat="1" ht="13.5">
      <c r="A142" s="229" t="s">
        <v>206</v>
      </c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  <c r="BI142" s="229"/>
      <c r="BJ142" s="229"/>
      <c r="BK142" s="229"/>
      <c r="BL142" s="229"/>
      <c r="BM142" s="229"/>
      <c r="BN142" s="229"/>
      <c r="BO142" s="229"/>
      <c r="BP142" s="229"/>
      <c r="BQ142" s="229"/>
      <c r="BR142" s="229"/>
      <c r="BS142" s="229"/>
      <c r="BT142" s="229"/>
      <c r="BU142" s="229"/>
      <c r="BV142" s="229"/>
      <c r="BW142" s="229"/>
      <c r="BX142" s="229"/>
      <c r="BY142" s="229"/>
      <c r="BZ142" s="229"/>
      <c r="CA142" s="229"/>
      <c r="CB142" s="229"/>
      <c r="CC142" s="229"/>
      <c r="CD142" s="229"/>
      <c r="CE142" s="229"/>
      <c r="CF142" s="229"/>
      <c r="CG142" s="229"/>
      <c r="CH142" s="229"/>
      <c r="CI142" s="229"/>
      <c r="CJ142" s="229"/>
      <c r="CK142" s="229"/>
      <c r="CL142" s="229"/>
      <c r="CM142" s="229"/>
      <c r="CN142" s="229"/>
      <c r="CO142" s="229"/>
      <c r="CP142" s="229"/>
      <c r="CQ142" s="229"/>
      <c r="CR142" s="229"/>
      <c r="CS142" s="229"/>
      <c r="CT142" s="229"/>
      <c r="CU142" s="229"/>
      <c r="CV142" s="229"/>
      <c r="CW142" s="229"/>
      <c r="CX142" s="229"/>
      <c r="CY142" s="229"/>
      <c r="CZ142" s="229"/>
      <c r="DA142" s="229"/>
      <c r="DB142" s="229"/>
      <c r="DC142" s="229"/>
      <c r="DD142" s="229"/>
      <c r="DE142" s="229"/>
      <c r="DF142" s="229"/>
      <c r="DG142" s="229"/>
      <c r="DH142" s="229"/>
      <c r="DI142" s="229"/>
      <c r="DJ142" s="229"/>
      <c r="DK142" s="229"/>
      <c r="DL142" s="229"/>
      <c r="DM142" s="229"/>
      <c r="DN142" s="229"/>
      <c r="DO142" s="229"/>
      <c r="DP142" s="229"/>
      <c r="DQ142" s="229"/>
      <c r="DR142" s="229"/>
      <c r="DS142" s="229"/>
      <c r="DT142" s="229"/>
      <c r="DU142" s="229"/>
      <c r="DV142" s="229"/>
      <c r="DW142" s="229"/>
      <c r="DX142" s="229"/>
      <c r="DY142" s="229"/>
      <c r="DZ142" s="229"/>
      <c r="EA142" s="229"/>
      <c r="EB142" s="229"/>
      <c r="EC142" s="229"/>
      <c r="ED142" s="229"/>
      <c r="EE142" s="229"/>
    </row>
    <row r="143" spans="1:135" s="2" customFormat="1" ht="10.5" customHeight="1">
      <c r="A143" s="219"/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19"/>
      <c r="AY143" s="219"/>
      <c r="AZ143" s="219"/>
      <c r="BA143" s="219"/>
      <c r="BB143" s="219"/>
      <c r="BC143" s="219"/>
      <c r="BD143" s="219"/>
      <c r="BE143" s="219"/>
      <c r="BF143" s="219"/>
      <c r="BG143" s="219"/>
      <c r="BH143" s="219"/>
      <c r="BI143" s="219"/>
      <c r="BJ143" s="219"/>
      <c r="BK143" s="219"/>
      <c r="BL143" s="219"/>
      <c r="BM143" s="219"/>
      <c r="BN143" s="219"/>
      <c r="BO143" s="219"/>
      <c r="BP143" s="219"/>
      <c r="BQ143" s="219"/>
      <c r="BR143" s="219"/>
      <c r="BS143" s="219"/>
      <c r="BT143" s="219"/>
      <c r="BU143" s="219"/>
      <c r="BV143" s="219"/>
      <c r="BW143" s="219"/>
      <c r="BX143" s="219"/>
      <c r="BY143" s="219"/>
      <c r="BZ143" s="219"/>
      <c r="CA143" s="219"/>
      <c r="CB143" s="219"/>
      <c r="CC143" s="219"/>
      <c r="CD143" s="219"/>
      <c r="CE143" s="219"/>
      <c r="CF143" s="219"/>
      <c r="CG143" s="219"/>
      <c r="CH143" s="219"/>
      <c r="CI143" s="219"/>
      <c r="CJ143" s="219"/>
      <c r="CK143" s="219"/>
      <c r="CL143" s="219"/>
      <c r="CM143" s="219"/>
      <c r="CN143" s="219"/>
      <c r="CO143" s="219"/>
      <c r="CP143" s="219"/>
      <c r="CQ143" s="219"/>
      <c r="CR143" s="219"/>
      <c r="CS143" s="219"/>
      <c r="CT143" s="219"/>
      <c r="CU143" s="219"/>
      <c r="CV143" s="219"/>
      <c r="CW143" s="219"/>
      <c r="CX143" s="219"/>
      <c r="CY143" s="219"/>
      <c r="CZ143" s="219"/>
      <c r="DA143" s="229"/>
      <c r="DB143" s="229"/>
      <c r="DC143" s="229"/>
      <c r="DD143" s="229"/>
      <c r="DE143" s="229"/>
      <c r="DF143" s="229"/>
      <c r="DG143" s="229"/>
      <c r="DH143" s="229"/>
      <c r="DI143" s="229"/>
      <c r="DJ143" s="229"/>
      <c r="DK143" s="229"/>
      <c r="DL143" s="229"/>
      <c r="DM143" s="229"/>
      <c r="DN143" s="229"/>
      <c r="DO143" s="229"/>
      <c r="DP143" s="229"/>
      <c r="DQ143" s="229"/>
      <c r="DR143" s="229"/>
      <c r="DS143" s="229"/>
      <c r="DT143" s="229"/>
      <c r="DU143" s="229"/>
      <c r="DV143" s="229"/>
      <c r="DW143" s="229"/>
      <c r="DX143" s="229"/>
      <c r="DY143" s="229"/>
      <c r="DZ143" s="229"/>
      <c r="EA143" s="229"/>
      <c r="EB143" s="229"/>
      <c r="EC143" s="229"/>
      <c r="ED143" s="229"/>
      <c r="EE143" s="229"/>
    </row>
    <row r="144" spans="1:135" s="2" customFormat="1" ht="30" customHeight="1">
      <c r="A144" s="243" t="s">
        <v>0</v>
      </c>
      <c r="B144" s="244"/>
      <c r="C144" s="244"/>
      <c r="D144" s="244"/>
      <c r="E144" s="244"/>
      <c r="F144" s="245"/>
      <c r="G144" s="243" t="s">
        <v>14</v>
      </c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  <c r="AJ144" s="244"/>
      <c r="AK144" s="244"/>
      <c r="AL144" s="244"/>
      <c r="AM144" s="244"/>
      <c r="AN144" s="244"/>
      <c r="AO144" s="244"/>
      <c r="AP144" s="244"/>
      <c r="AQ144" s="244"/>
      <c r="AR144" s="244"/>
      <c r="AS144" s="244"/>
      <c r="AT144" s="244"/>
      <c r="AU144" s="244"/>
      <c r="AV144" s="244"/>
      <c r="AW144" s="244"/>
      <c r="AX144" s="244"/>
      <c r="AY144" s="244"/>
      <c r="AZ144" s="244"/>
      <c r="BA144" s="244"/>
      <c r="BB144" s="244"/>
      <c r="BC144" s="244"/>
      <c r="BD144" s="244"/>
      <c r="BE144" s="244"/>
      <c r="BF144" s="244"/>
      <c r="BG144" s="244"/>
      <c r="BH144" s="244"/>
      <c r="BI144" s="244"/>
      <c r="BJ144" s="244"/>
      <c r="BK144" s="244"/>
      <c r="BL144" s="244"/>
      <c r="BM144" s="244"/>
      <c r="BN144" s="244"/>
      <c r="BO144" s="244"/>
      <c r="BP144" s="244"/>
      <c r="BQ144" s="244"/>
      <c r="BR144" s="245"/>
      <c r="BS144" s="243" t="s">
        <v>73</v>
      </c>
      <c r="BT144" s="244"/>
      <c r="BU144" s="244"/>
      <c r="BV144" s="244"/>
      <c r="BW144" s="244"/>
      <c r="BX144" s="244"/>
      <c r="BY144" s="244"/>
      <c r="BZ144" s="244"/>
      <c r="CA144" s="244"/>
      <c r="CB144" s="244"/>
      <c r="CC144" s="244"/>
      <c r="CD144" s="244"/>
      <c r="CE144" s="244"/>
      <c r="CF144" s="244"/>
      <c r="CG144" s="244"/>
      <c r="CH144" s="245"/>
      <c r="CI144" s="243" t="s">
        <v>74</v>
      </c>
      <c r="CJ144" s="244"/>
      <c r="CK144" s="244"/>
      <c r="CL144" s="244"/>
      <c r="CM144" s="244"/>
      <c r="CN144" s="244"/>
      <c r="CO144" s="244"/>
      <c r="CP144" s="244"/>
      <c r="CQ144" s="244"/>
      <c r="CR144" s="244"/>
      <c r="CS144" s="244"/>
      <c r="CT144" s="244"/>
      <c r="CU144" s="244"/>
      <c r="CV144" s="244"/>
      <c r="CW144" s="244"/>
      <c r="CX144" s="244"/>
      <c r="CY144" s="244"/>
      <c r="CZ144" s="245"/>
      <c r="DA144" s="229"/>
      <c r="DB144" s="229"/>
      <c r="DC144" s="229"/>
      <c r="DD144" s="229"/>
      <c r="DE144" s="229"/>
      <c r="DF144" s="229"/>
      <c r="DG144" s="229"/>
      <c r="DH144" s="229"/>
      <c r="DI144" s="229"/>
      <c r="DJ144" s="229"/>
      <c r="DK144" s="229"/>
      <c r="DL144" s="229"/>
      <c r="DM144" s="229"/>
      <c r="DN144" s="229"/>
      <c r="DO144" s="229"/>
      <c r="DP144" s="229"/>
      <c r="DQ144" s="229"/>
      <c r="DR144" s="229"/>
      <c r="DS144" s="229"/>
      <c r="DT144" s="229"/>
      <c r="DU144" s="229"/>
      <c r="DV144" s="229"/>
      <c r="DW144" s="229"/>
      <c r="DX144" s="229"/>
      <c r="DY144" s="229"/>
      <c r="DZ144" s="229"/>
      <c r="EA144" s="229"/>
      <c r="EB144" s="229"/>
      <c r="EC144" s="229"/>
      <c r="ED144" s="229"/>
      <c r="EE144" s="229"/>
    </row>
    <row r="145" spans="1:135" ht="12.75" customHeight="1">
      <c r="A145" s="249">
        <v>1</v>
      </c>
      <c r="B145" s="250"/>
      <c r="C145" s="250"/>
      <c r="D145" s="250"/>
      <c r="E145" s="250"/>
      <c r="F145" s="251"/>
      <c r="G145" s="249">
        <v>2</v>
      </c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S145" s="250"/>
      <c r="T145" s="250"/>
      <c r="U145" s="250"/>
      <c r="V145" s="250"/>
      <c r="W145" s="250"/>
      <c r="X145" s="250"/>
      <c r="Y145" s="250"/>
      <c r="Z145" s="250"/>
      <c r="AA145" s="250"/>
      <c r="AB145" s="250"/>
      <c r="AC145" s="250"/>
      <c r="AD145" s="250"/>
      <c r="AE145" s="250"/>
      <c r="AF145" s="250"/>
      <c r="AG145" s="250"/>
      <c r="AH145" s="250"/>
      <c r="AI145" s="250"/>
      <c r="AJ145" s="250"/>
      <c r="AK145" s="250"/>
      <c r="AL145" s="250"/>
      <c r="AM145" s="250"/>
      <c r="AN145" s="250"/>
      <c r="AO145" s="250"/>
      <c r="AP145" s="250"/>
      <c r="AQ145" s="250"/>
      <c r="AR145" s="250"/>
      <c r="AS145" s="250"/>
      <c r="AT145" s="250"/>
      <c r="AU145" s="250"/>
      <c r="AV145" s="250"/>
      <c r="AW145" s="250"/>
      <c r="AX145" s="250"/>
      <c r="AY145" s="250"/>
      <c r="AZ145" s="250"/>
      <c r="BA145" s="250"/>
      <c r="BB145" s="250"/>
      <c r="BC145" s="250"/>
      <c r="BD145" s="250"/>
      <c r="BE145" s="250"/>
      <c r="BF145" s="250"/>
      <c r="BG145" s="250"/>
      <c r="BH145" s="250"/>
      <c r="BI145" s="250"/>
      <c r="BJ145" s="250"/>
      <c r="BK145" s="250"/>
      <c r="BL145" s="250"/>
      <c r="BM145" s="250"/>
      <c r="BN145" s="250"/>
      <c r="BO145" s="250"/>
      <c r="BP145" s="250"/>
      <c r="BQ145" s="250"/>
      <c r="BR145" s="251"/>
      <c r="BS145" s="249">
        <v>3</v>
      </c>
      <c r="BT145" s="250"/>
      <c r="BU145" s="250"/>
      <c r="BV145" s="250"/>
      <c r="BW145" s="250"/>
      <c r="BX145" s="250"/>
      <c r="BY145" s="250"/>
      <c r="BZ145" s="250"/>
      <c r="CA145" s="250"/>
      <c r="CB145" s="250"/>
      <c r="CC145" s="250"/>
      <c r="CD145" s="250"/>
      <c r="CE145" s="250"/>
      <c r="CF145" s="250"/>
      <c r="CG145" s="250"/>
      <c r="CH145" s="251"/>
      <c r="CI145" s="249">
        <v>4</v>
      </c>
      <c r="CJ145" s="250"/>
      <c r="CK145" s="250"/>
      <c r="CL145" s="250"/>
      <c r="CM145" s="250"/>
      <c r="CN145" s="250"/>
      <c r="CO145" s="250"/>
      <c r="CP145" s="250"/>
      <c r="CQ145" s="250"/>
      <c r="CR145" s="250"/>
      <c r="CS145" s="250"/>
      <c r="CT145" s="250"/>
      <c r="CU145" s="250"/>
      <c r="CV145" s="250"/>
      <c r="CW145" s="250"/>
      <c r="CX145" s="250"/>
      <c r="CY145" s="250"/>
      <c r="CZ145" s="251"/>
      <c r="DA145" s="229"/>
      <c r="DB145" s="229"/>
      <c r="DC145" s="229"/>
      <c r="DD145" s="229"/>
      <c r="DE145" s="229"/>
      <c r="DF145" s="229"/>
      <c r="DG145" s="229"/>
      <c r="DH145" s="229"/>
      <c r="DI145" s="229"/>
      <c r="DJ145" s="229"/>
      <c r="DK145" s="229"/>
      <c r="DL145" s="229"/>
      <c r="DM145" s="229"/>
      <c r="DN145" s="229"/>
      <c r="DO145" s="229"/>
      <c r="DP145" s="229"/>
      <c r="DQ145" s="229"/>
      <c r="DR145" s="229"/>
      <c r="DS145" s="229"/>
      <c r="DT145" s="229"/>
      <c r="DU145" s="229"/>
      <c r="DV145" s="229"/>
      <c r="DW145" s="229"/>
      <c r="DX145" s="229"/>
      <c r="DY145" s="229"/>
      <c r="DZ145" s="229"/>
      <c r="EA145" s="229"/>
      <c r="EB145" s="229"/>
      <c r="EC145" s="229"/>
      <c r="ED145" s="229"/>
      <c r="EE145" s="229"/>
    </row>
    <row r="146" spans="1:135" ht="12.75" customHeight="1">
      <c r="A146" s="223" t="s">
        <v>24</v>
      </c>
      <c r="B146" s="224"/>
      <c r="C146" s="224"/>
      <c r="D146" s="224"/>
      <c r="E146" s="224"/>
      <c r="F146" s="225"/>
      <c r="G146" s="215" t="s">
        <v>240</v>
      </c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7"/>
      <c r="BS146" s="230">
        <v>3</v>
      </c>
      <c r="BT146" s="231"/>
      <c r="BU146" s="231"/>
      <c r="BV146" s="231"/>
      <c r="BW146" s="231"/>
      <c r="BX146" s="231"/>
      <c r="BY146" s="231"/>
      <c r="BZ146" s="231"/>
      <c r="CA146" s="231"/>
      <c r="CB146" s="231"/>
      <c r="CC146" s="231"/>
      <c r="CD146" s="231"/>
      <c r="CE146" s="231"/>
      <c r="CF146" s="231"/>
      <c r="CG146" s="231"/>
      <c r="CH146" s="232"/>
      <c r="CI146" s="230">
        <f>47000+35000+10000+6740.98-1604-5638.48</f>
        <v>91498.5</v>
      </c>
      <c r="CJ146" s="231"/>
      <c r="CK146" s="231"/>
      <c r="CL146" s="231"/>
      <c r="CM146" s="231"/>
      <c r="CN146" s="231"/>
      <c r="CO146" s="231"/>
      <c r="CP146" s="231"/>
      <c r="CQ146" s="231"/>
      <c r="CR146" s="231"/>
      <c r="CS146" s="231"/>
      <c r="CT146" s="231"/>
      <c r="CU146" s="231"/>
      <c r="CV146" s="231"/>
      <c r="CW146" s="231"/>
      <c r="CX146" s="231"/>
      <c r="CY146" s="231"/>
      <c r="CZ146" s="232"/>
      <c r="DA146" s="229"/>
      <c r="DB146" s="229"/>
      <c r="DC146" s="229"/>
      <c r="DD146" s="229"/>
      <c r="DE146" s="229"/>
      <c r="DF146" s="229"/>
      <c r="DG146" s="229"/>
      <c r="DH146" s="229"/>
      <c r="DI146" s="229"/>
      <c r="DJ146" s="229"/>
      <c r="DK146" s="229"/>
      <c r="DL146" s="229"/>
      <c r="DM146" s="229"/>
      <c r="DN146" s="229"/>
      <c r="DO146" s="229"/>
      <c r="DP146" s="229"/>
      <c r="DQ146" s="229"/>
      <c r="DR146" s="229"/>
      <c r="DS146" s="229"/>
      <c r="DT146" s="229"/>
      <c r="DU146" s="229"/>
      <c r="DV146" s="229"/>
      <c r="DW146" s="229"/>
      <c r="DX146" s="229"/>
      <c r="DY146" s="229"/>
      <c r="DZ146" s="229"/>
      <c r="EA146" s="229"/>
      <c r="EB146" s="229"/>
      <c r="EC146" s="229"/>
      <c r="ED146" s="229"/>
      <c r="EE146" s="229"/>
    </row>
    <row r="147" spans="1:135" ht="12.75" customHeight="1">
      <c r="A147" s="223" t="s">
        <v>28</v>
      </c>
      <c r="B147" s="224"/>
      <c r="C147" s="224"/>
      <c r="D147" s="224"/>
      <c r="E147" s="224"/>
      <c r="F147" s="225"/>
      <c r="G147" s="215" t="s">
        <v>271</v>
      </c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7"/>
      <c r="BS147" s="230">
        <v>1</v>
      </c>
      <c r="BT147" s="231"/>
      <c r="BU147" s="231"/>
      <c r="BV147" s="231"/>
      <c r="BW147" s="231"/>
      <c r="BX147" s="231"/>
      <c r="BY147" s="231"/>
      <c r="BZ147" s="231"/>
      <c r="CA147" s="231"/>
      <c r="CB147" s="231"/>
      <c r="CC147" s="231"/>
      <c r="CD147" s="231"/>
      <c r="CE147" s="231"/>
      <c r="CF147" s="231"/>
      <c r="CG147" s="231"/>
      <c r="CH147" s="232"/>
      <c r="CI147" s="230">
        <v>1010</v>
      </c>
      <c r="CJ147" s="231"/>
      <c r="CK147" s="231"/>
      <c r="CL147" s="231"/>
      <c r="CM147" s="231"/>
      <c r="CN147" s="231"/>
      <c r="CO147" s="231"/>
      <c r="CP147" s="231"/>
      <c r="CQ147" s="231"/>
      <c r="CR147" s="231"/>
      <c r="CS147" s="231"/>
      <c r="CT147" s="231"/>
      <c r="CU147" s="231"/>
      <c r="CV147" s="231"/>
      <c r="CW147" s="231"/>
      <c r="CX147" s="231"/>
      <c r="CY147" s="231"/>
      <c r="CZ147" s="232"/>
      <c r="DA147" s="229"/>
      <c r="DB147" s="229"/>
      <c r="DC147" s="229"/>
      <c r="DD147" s="229"/>
      <c r="DE147" s="229"/>
      <c r="DF147" s="229"/>
      <c r="DG147" s="229"/>
      <c r="DH147" s="229"/>
      <c r="DI147" s="229"/>
      <c r="DJ147" s="229"/>
      <c r="DK147" s="229"/>
      <c r="DL147" s="229"/>
      <c r="DM147" s="229"/>
      <c r="DN147" s="229"/>
      <c r="DO147" s="229"/>
      <c r="DP147" s="229"/>
      <c r="DQ147" s="229"/>
      <c r="DR147" s="229"/>
      <c r="DS147" s="229"/>
      <c r="DT147" s="229"/>
      <c r="DU147" s="229"/>
      <c r="DV147" s="229"/>
      <c r="DW147" s="229"/>
      <c r="DX147" s="229"/>
      <c r="DY147" s="229"/>
      <c r="DZ147" s="229"/>
      <c r="EA147" s="229"/>
      <c r="EB147" s="229"/>
      <c r="EC147" s="229"/>
      <c r="ED147" s="229"/>
      <c r="EE147" s="229"/>
    </row>
    <row r="148" spans="1:135" ht="12.75" customHeight="1">
      <c r="A148" s="223" t="s">
        <v>34</v>
      </c>
      <c r="B148" s="224"/>
      <c r="C148" s="224"/>
      <c r="D148" s="224"/>
      <c r="E148" s="224"/>
      <c r="F148" s="225"/>
      <c r="G148" s="215" t="s">
        <v>241</v>
      </c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7"/>
      <c r="BS148" s="230">
        <v>1</v>
      </c>
      <c r="BT148" s="231"/>
      <c r="BU148" s="231"/>
      <c r="BV148" s="231"/>
      <c r="BW148" s="231"/>
      <c r="BX148" s="231"/>
      <c r="BY148" s="231"/>
      <c r="BZ148" s="231"/>
      <c r="CA148" s="231"/>
      <c r="CB148" s="231"/>
      <c r="CC148" s="231"/>
      <c r="CD148" s="231"/>
      <c r="CE148" s="231"/>
      <c r="CF148" s="231"/>
      <c r="CG148" s="231"/>
      <c r="CH148" s="232"/>
      <c r="CI148" s="230">
        <f>21216-17784</f>
        <v>3432</v>
      </c>
      <c r="CJ148" s="231"/>
      <c r="CK148" s="231"/>
      <c r="CL148" s="231"/>
      <c r="CM148" s="231"/>
      <c r="CN148" s="231"/>
      <c r="CO148" s="231"/>
      <c r="CP148" s="231"/>
      <c r="CQ148" s="231"/>
      <c r="CR148" s="231"/>
      <c r="CS148" s="231"/>
      <c r="CT148" s="231"/>
      <c r="CU148" s="231"/>
      <c r="CV148" s="231"/>
      <c r="CW148" s="231"/>
      <c r="CX148" s="231"/>
      <c r="CY148" s="231"/>
      <c r="CZ148" s="232"/>
      <c r="DA148" s="229"/>
      <c r="DB148" s="229"/>
      <c r="DC148" s="229"/>
      <c r="DD148" s="229"/>
      <c r="DE148" s="229"/>
      <c r="DF148" s="229"/>
      <c r="DG148" s="229"/>
      <c r="DH148" s="229"/>
      <c r="DI148" s="229"/>
      <c r="DJ148" s="229"/>
      <c r="DK148" s="229"/>
      <c r="DL148" s="229"/>
      <c r="DM148" s="229"/>
      <c r="DN148" s="229"/>
      <c r="DO148" s="229"/>
      <c r="DP148" s="229"/>
      <c r="DQ148" s="229"/>
      <c r="DR148" s="229"/>
      <c r="DS148" s="229"/>
      <c r="DT148" s="229"/>
      <c r="DU148" s="229"/>
      <c r="DV148" s="229"/>
      <c r="DW148" s="229"/>
      <c r="DX148" s="229"/>
      <c r="DY148" s="229"/>
      <c r="DZ148" s="229"/>
      <c r="EA148" s="229"/>
      <c r="EB148" s="229"/>
      <c r="EC148" s="229"/>
      <c r="ED148" s="229"/>
      <c r="EE148" s="229"/>
    </row>
    <row r="149" spans="1:135" ht="12.75" customHeight="1">
      <c r="A149" s="223" t="s">
        <v>232</v>
      </c>
      <c r="B149" s="224"/>
      <c r="C149" s="224"/>
      <c r="D149" s="224"/>
      <c r="E149" s="224"/>
      <c r="F149" s="225"/>
      <c r="G149" s="215" t="s">
        <v>242</v>
      </c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7"/>
      <c r="BS149" s="230">
        <v>2</v>
      </c>
      <c r="BT149" s="231"/>
      <c r="BU149" s="231"/>
      <c r="BV149" s="231"/>
      <c r="BW149" s="231"/>
      <c r="BX149" s="231"/>
      <c r="BY149" s="231"/>
      <c r="BZ149" s="231"/>
      <c r="CA149" s="231"/>
      <c r="CB149" s="231"/>
      <c r="CC149" s="231"/>
      <c r="CD149" s="231"/>
      <c r="CE149" s="231"/>
      <c r="CF149" s="231"/>
      <c r="CG149" s="231"/>
      <c r="CH149" s="232"/>
      <c r="CI149" s="230">
        <f>4548.96-1274.29</f>
        <v>3274.67</v>
      </c>
      <c r="CJ149" s="231"/>
      <c r="CK149" s="231"/>
      <c r="CL149" s="231"/>
      <c r="CM149" s="231"/>
      <c r="CN149" s="231"/>
      <c r="CO149" s="231"/>
      <c r="CP149" s="231"/>
      <c r="CQ149" s="231"/>
      <c r="CR149" s="231"/>
      <c r="CS149" s="231"/>
      <c r="CT149" s="231"/>
      <c r="CU149" s="231"/>
      <c r="CV149" s="231"/>
      <c r="CW149" s="231"/>
      <c r="CX149" s="231"/>
      <c r="CY149" s="231"/>
      <c r="CZ149" s="232"/>
      <c r="DA149" s="229"/>
      <c r="DB149" s="229"/>
      <c r="DC149" s="229"/>
      <c r="DD149" s="229"/>
      <c r="DE149" s="229"/>
      <c r="DF149" s="229"/>
      <c r="DG149" s="229"/>
      <c r="DH149" s="229"/>
      <c r="DI149" s="229"/>
      <c r="DJ149" s="229"/>
      <c r="DK149" s="229"/>
      <c r="DL149" s="229"/>
      <c r="DM149" s="229"/>
      <c r="DN149" s="229"/>
      <c r="DO149" s="229"/>
      <c r="DP149" s="229"/>
      <c r="DQ149" s="229"/>
      <c r="DR149" s="229"/>
      <c r="DS149" s="229"/>
      <c r="DT149" s="229"/>
      <c r="DU149" s="229"/>
      <c r="DV149" s="229"/>
      <c r="DW149" s="229"/>
      <c r="DX149" s="229"/>
      <c r="DY149" s="229"/>
      <c r="DZ149" s="229"/>
      <c r="EA149" s="229"/>
      <c r="EB149" s="229"/>
      <c r="EC149" s="229"/>
      <c r="ED149" s="229"/>
      <c r="EE149" s="229"/>
    </row>
    <row r="150" spans="1:135" ht="12.75" customHeight="1">
      <c r="A150" s="223" t="s">
        <v>233</v>
      </c>
      <c r="B150" s="224"/>
      <c r="C150" s="224"/>
      <c r="D150" s="224"/>
      <c r="E150" s="224"/>
      <c r="F150" s="225"/>
      <c r="G150" s="215" t="s">
        <v>284</v>
      </c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7"/>
      <c r="BS150" s="230">
        <v>1</v>
      </c>
      <c r="BT150" s="231"/>
      <c r="BU150" s="231"/>
      <c r="BV150" s="231"/>
      <c r="BW150" s="231"/>
      <c r="BX150" s="231"/>
      <c r="BY150" s="231"/>
      <c r="BZ150" s="231"/>
      <c r="CA150" s="231"/>
      <c r="CB150" s="231"/>
      <c r="CC150" s="231"/>
      <c r="CD150" s="231"/>
      <c r="CE150" s="231"/>
      <c r="CF150" s="231"/>
      <c r="CG150" s="231"/>
      <c r="CH150" s="232"/>
      <c r="CI150" s="230">
        <f>8476.48+2500</f>
        <v>10976.48</v>
      </c>
      <c r="CJ150" s="231"/>
      <c r="CK150" s="231"/>
      <c r="CL150" s="231"/>
      <c r="CM150" s="231"/>
      <c r="CN150" s="231"/>
      <c r="CO150" s="231"/>
      <c r="CP150" s="231"/>
      <c r="CQ150" s="231"/>
      <c r="CR150" s="231"/>
      <c r="CS150" s="231"/>
      <c r="CT150" s="231"/>
      <c r="CU150" s="231"/>
      <c r="CV150" s="231"/>
      <c r="CW150" s="231"/>
      <c r="CX150" s="231"/>
      <c r="CY150" s="231"/>
      <c r="CZ150" s="232"/>
      <c r="DA150" s="229"/>
      <c r="DB150" s="229"/>
      <c r="DC150" s="229"/>
      <c r="DD150" s="229"/>
      <c r="DE150" s="229"/>
      <c r="DF150" s="229"/>
      <c r="DG150" s="229"/>
      <c r="DH150" s="229"/>
      <c r="DI150" s="229"/>
      <c r="DJ150" s="229"/>
      <c r="DK150" s="229"/>
      <c r="DL150" s="229"/>
      <c r="DM150" s="229"/>
      <c r="DN150" s="229"/>
      <c r="DO150" s="229"/>
      <c r="DP150" s="229"/>
      <c r="DQ150" s="229"/>
      <c r="DR150" s="229"/>
      <c r="DS150" s="229"/>
      <c r="DT150" s="229"/>
      <c r="DU150" s="229"/>
      <c r="DV150" s="229"/>
      <c r="DW150" s="229"/>
      <c r="DX150" s="229"/>
      <c r="DY150" s="229"/>
      <c r="DZ150" s="229"/>
      <c r="EA150" s="229"/>
      <c r="EB150" s="229"/>
      <c r="EC150" s="229"/>
      <c r="ED150" s="229"/>
      <c r="EE150" s="229"/>
    </row>
    <row r="151" spans="1:135" ht="12.75" customHeight="1">
      <c r="A151" s="223" t="s">
        <v>237</v>
      </c>
      <c r="B151" s="224"/>
      <c r="C151" s="224"/>
      <c r="D151" s="224"/>
      <c r="E151" s="224"/>
      <c r="F151" s="225"/>
      <c r="G151" s="215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7"/>
      <c r="BS151" s="230">
        <v>1</v>
      </c>
      <c r="BT151" s="231"/>
      <c r="BU151" s="231"/>
      <c r="BV151" s="231"/>
      <c r="BW151" s="231"/>
      <c r="BX151" s="231"/>
      <c r="BY151" s="231"/>
      <c r="BZ151" s="231"/>
      <c r="CA151" s="231"/>
      <c r="CB151" s="231"/>
      <c r="CC151" s="231"/>
      <c r="CD151" s="231"/>
      <c r="CE151" s="231"/>
      <c r="CF151" s="231"/>
      <c r="CG151" s="231"/>
      <c r="CH151" s="232"/>
      <c r="CI151" s="230"/>
      <c r="CJ151" s="231"/>
      <c r="CK151" s="231"/>
      <c r="CL151" s="231"/>
      <c r="CM151" s="231"/>
      <c r="CN151" s="231"/>
      <c r="CO151" s="231"/>
      <c r="CP151" s="231"/>
      <c r="CQ151" s="231"/>
      <c r="CR151" s="231"/>
      <c r="CS151" s="231"/>
      <c r="CT151" s="231"/>
      <c r="CU151" s="231"/>
      <c r="CV151" s="231"/>
      <c r="CW151" s="231"/>
      <c r="CX151" s="231"/>
      <c r="CY151" s="231"/>
      <c r="CZ151" s="232"/>
      <c r="DA151" s="229"/>
      <c r="DB151" s="229"/>
      <c r="DC151" s="229"/>
      <c r="DD151" s="229"/>
      <c r="DE151" s="229"/>
      <c r="DF151" s="229"/>
      <c r="DG151" s="229"/>
      <c r="DH151" s="229"/>
      <c r="DI151" s="229"/>
      <c r="DJ151" s="229"/>
      <c r="DK151" s="229"/>
      <c r="DL151" s="229"/>
      <c r="DM151" s="229"/>
      <c r="DN151" s="229"/>
      <c r="DO151" s="229"/>
      <c r="DP151" s="229"/>
      <c r="DQ151" s="229"/>
      <c r="DR151" s="229"/>
      <c r="DS151" s="229"/>
      <c r="DT151" s="229"/>
      <c r="DU151" s="229"/>
      <c r="DV151" s="229"/>
      <c r="DW151" s="229"/>
      <c r="DX151" s="229"/>
      <c r="DY151" s="229"/>
      <c r="DZ151" s="229"/>
      <c r="EA151" s="229"/>
      <c r="EB151" s="229"/>
      <c r="EC151" s="229"/>
      <c r="ED151" s="229"/>
      <c r="EE151" s="229"/>
    </row>
    <row r="152" spans="1:135" ht="12.75" customHeight="1">
      <c r="A152" s="223" t="s">
        <v>239</v>
      </c>
      <c r="B152" s="224"/>
      <c r="C152" s="224"/>
      <c r="D152" s="224"/>
      <c r="E152" s="224"/>
      <c r="F152" s="225"/>
      <c r="G152" s="215" t="s">
        <v>264</v>
      </c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7"/>
      <c r="BS152" s="230">
        <v>1</v>
      </c>
      <c r="BT152" s="231"/>
      <c r="BU152" s="231"/>
      <c r="BV152" s="231"/>
      <c r="BW152" s="231"/>
      <c r="BX152" s="231"/>
      <c r="BY152" s="231"/>
      <c r="BZ152" s="231"/>
      <c r="CA152" s="231"/>
      <c r="CB152" s="231"/>
      <c r="CC152" s="231"/>
      <c r="CD152" s="231"/>
      <c r="CE152" s="231"/>
      <c r="CF152" s="231"/>
      <c r="CG152" s="231"/>
      <c r="CH152" s="232"/>
      <c r="CI152" s="230">
        <f>15600-15600</f>
        <v>0</v>
      </c>
      <c r="CJ152" s="231"/>
      <c r="CK152" s="231"/>
      <c r="CL152" s="231"/>
      <c r="CM152" s="231"/>
      <c r="CN152" s="231"/>
      <c r="CO152" s="231"/>
      <c r="CP152" s="231"/>
      <c r="CQ152" s="231"/>
      <c r="CR152" s="231"/>
      <c r="CS152" s="231"/>
      <c r="CT152" s="231"/>
      <c r="CU152" s="231"/>
      <c r="CV152" s="231"/>
      <c r="CW152" s="231"/>
      <c r="CX152" s="231"/>
      <c r="CY152" s="231"/>
      <c r="CZ152" s="232"/>
      <c r="DA152" s="229"/>
      <c r="DB152" s="229"/>
      <c r="DC152" s="229"/>
      <c r="DD152" s="229"/>
      <c r="DE152" s="229"/>
      <c r="DF152" s="229"/>
      <c r="DG152" s="229"/>
      <c r="DH152" s="229"/>
      <c r="DI152" s="229"/>
      <c r="DJ152" s="229"/>
      <c r="DK152" s="229"/>
      <c r="DL152" s="229"/>
      <c r="DM152" s="229"/>
      <c r="DN152" s="229"/>
      <c r="DO152" s="229"/>
      <c r="DP152" s="229"/>
      <c r="DQ152" s="229"/>
      <c r="DR152" s="229"/>
      <c r="DS152" s="229"/>
      <c r="DT152" s="229"/>
      <c r="DU152" s="229"/>
      <c r="DV152" s="229"/>
      <c r="DW152" s="229"/>
      <c r="DX152" s="229"/>
      <c r="DY152" s="229"/>
      <c r="DZ152" s="229"/>
      <c r="EA152" s="229"/>
      <c r="EB152" s="229"/>
      <c r="EC152" s="229"/>
      <c r="ED152" s="229"/>
      <c r="EE152" s="229"/>
    </row>
    <row r="153" spans="1:135" ht="12.75" customHeight="1">
      <c r="A153" s="223" t="s">
        <v>285</v>
      </c>
      <c r="B153" s="224"/>
      <c r="C153" s="224"/>
      <c r="D153" s="224"/>
      <c r="E153" s="224"/>
      <c r="F153" s="225"/>
      <c r="G153" s="215" t="s">
        <v>311</v>
      </c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7"/>
      <c r="BS153" s="230">
        <v>1</v>
      </c>
      <c r="BT153" s="231"/>
      <c r="BU153" s="231"/>
      <c r="BV153" s="231"/>
      <c r="BW153" s="231"/>
      <c r="BX153" s="231"/>
      <c r="BY153" s="231"/>
      <c r="BZ153" s="231"/>
      <c r="CA153" s="231"/>
      <c r="CB153" s="231"/>
      <c r="CC153" s="231"/>
      <c r="CD153" s="231"/>
      <c r="CE153" s="231"/>
      <c r="CF153" s="231"/>
      <c r="CG153" s="231"/>
      <c r="CH153" s="232"/>
      <c r="CI153" s="230">
        <v>10000</v>
      </c>
      <c r="CJ153" s="231"/>
      <c r="CK153" s="231"/>
      <c r="CL153" s="231"/>
      <c r="CM153" s="231"/>
      <c r="CN153" s="231"/>
      <c r="CO153" s="231"/>
      <c r="CP153" s="231"/>
      <c r="CQ153" s="231"/>
      <c r="CR153" s="231"/>
      <c r="CS153" s="231"/>
      <c r="CT153" s="231"/>
      <c r="CU153" s="231"/>
      <c r="CV153" s="231"/>
      <c r="CW153" s="231"/>
      <c r="CX153" s="231"/>
      <c r="CY153" s="231"/>
      <c r="CZ153" s="232"/>
      <c r="DA153" s="229"/>
      <c r="DB153" s="229"/>
      <c r="DC153" s="229"/>
      <c r="DD153" s="229"/>
      <c r="DE153" s="229"/>
      <c r="DF153" s="229"/>
      <c r="DG153" s="229"/>
      <c r="DH153" s="229"/>
      <c r="DI153" s="229"/>
      <c r="DJ153" s="229"/>
      <c r="DK153" s="229"/>
      <c r="DL153" s="229"/>
      <c r="DM153" s="229"/>
      <c r="DN153" s="229"/>
      <c r="DO153" s="229"/>
      <c r="DP153" s="229"/>
      <c r="DQ153" s="229"/>
      <c r="DR153" s="229"/>
      <c r="DS153" s="229"/>
      <c r="DT153" s="229"/>
      <c r="DU153" s="229"/>
      <c r="DV153" s="229"/>
      <c r="DW153" s="229"/>
      <c r="DX153" s="229"/>
      <c r="DY153" s="229"/>
      <c r="DZ153" s="229"/>
      <c r="EA153" s="229"/>
      <c r="EB153" s="229"/>
      <c r="EC153" s="229"/>
      <c r="ED153" s="229"/>
      <c r="EE153" s="229"/>
    </row>
    <row r="154" spans="1:135" s="2" customFormat="1" ht="15" customHeight="1">
      <c r="A154" s="223"/>
      <c r="B154" s="224"/>
      <c r="C154" s="224"/>
      <c r="D154" s="224"/>
      <c r="E154" s="224"/>
      <c r="F154" s="225"/>
      <c r="G154" s="210" t="s">
        <v>8</v>
      </c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  <c r="BI154" s="211"/>
      <c r="BJ154" s="211"/>
      <c r="BK154" s="211"/>
      <c r="BL154" s="211"/>
      <c r="BM154" s="211"/>
      <c r="BN154" s="211"/>
      <c r="BO154" s="211"/>
      <c r="BP154" s="211"/>
      <c r="BQ154" s="211"/>
      <c r="BR154" s="212"/>
      <c r="BS154" s="226" t="s">
        <v>9</v>
      </c>
      <c r="BT154" s="227"/>
      <c r="BU154" s="227"/>
      <c r="BV154" s="227"/>
      <c r="BW154" s="227"/>
      <c r="BX154" s="227"/>
      <c r="BY154" s="227"/>
      <c r="BZ154" s="227"/>
      <c r="CA154" s="227"/>
      <c r="CB154" s="227"/>
      <c r="CC154" s="227"/>
      <c r="CD154" s="227"/>
      <c r="CE154" s="227"/>
      <c r="CF154" s="227"/>
      <c r="CG154" s="227"/>
      <c r="CH154" s="228"/>
      <c r="CI154" s="239">
        <f>SUM(CI146:CI153)</f>
        <v>120191.65</v>
      </c>
      <c r="CJ154" s="240"/>
      <c r="CK154" s="240"/>
      <c r="CL154" s="240"/>
      <c r="CM154" s="240"/>
      <c r="CN154" s="240"/>
      <c r="CO154" s="240"/>
      <c r="CP154" s="240"/>
      <c r="CQ154" s="240"/>
      <c r="CR154" s="240"/>
      <c r="CS154" s="240"/>
      <c r="CT154" s="240"/>
      <c r="CU154" s="240"/>
      <c r="CV154" s="240"/>
      <c r="CW154" s="240"/>
      <c r="CX154" s="240"/>
      <c r="CY154" s="240"/>
      <c r="CZ154" s="241"/>
      <c r="DA154" s="229"/>
      <c r="DB154" s="229"/>
      <c r="DC154" s="229"/>
      <c r="DD154" s="229"/>
      <c r="DE154" s="229"/>
      <c r="DF154" s="229"/>
      <c r="DG154" s="229"/>
      <c r="DH154" s="229"/>
      <c r="DI154" s="229"/>
      <c r="DJ154" s="229"/>
      <c r="DK154" s="229"/>
      <c r="DL154" s="229"/>
      <c r="DM154" s="229"/>
      <c r="DN154" s="229"/>
      <c r="DO154" s="229"/>
      <c r="DP154" s="229"/>
      <c r="DQ154" s="229"/>
      <c r="DR154" s="229"/>
      <c r="DS154" s="229"/>
      <c r="DT154" s="229"/>
      <c r="DU154" s="229"/>
      <c r="DV154" s="229"/>
      <c r="DW154" s="229"/>
      <c r="DX154" s="229"/>
      <c r="DY154" s="229"/>
      <c r="DZ154" s="229"/>
      <c r="EA154" s="229"/>
      <c r="EB154" s="229"/>
      <c r="EC154" s="229"/>
      <c r="ED154" s="229"/>
      <c r="EE154" s="229"/>
    </row>
    <row r="155" spans="1:135" s="2" customFormat="1" ht="12.75" customHeight="1">
      <c r="A155" s="260"/>
      <c r="B155" s="260"/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260"/>
      <c r="AH155" s="260"/>
      <c r="AI155" s="260"/>
      <c r="AJ155" s="260"/>
      <c r="AK155" s="260"/>
      <c r="AL155" s="260"/>
      <c r="AM155" s="260"/>
      <c r="AN155" s="260"/>
      <c r="AO155" s="260"/>
      <c r="AP155" s="260"/>
      <c r="AQ155" s="260"/>
      <c r="AR155" s="260"/>
      <c r="AS155" s="260"/>
      <c r="AT155" s="260"/>
      <c r="AU155" s="260"/>
      <c r="AV155" s="260"/>
      <c r="AW155" s="260"/>
      <c r="AX155" s="260"/>
      <c r="AY155" s="260"/>
      <c r="AZ155" s="260"/>
      <c r="BA155" s="260"/>
      <c r="BB155" s="260"/>
      <c r="BC155" s="260"/>
      <c r="BD155" s="260"/>
      <c r="BE155" s="260"/>
      <c r="BF155" s="260"/>
      <c r="BG155" s="260"/>
      <c r="BH155" s="260"/>
      <c r="BI155" s="260"/>
      <c r="BJ155" s="260"/>
      <c r="BK155" s="260"/>
      <c r="BL155" s="260"/>
      <c r="BM155" s="260"/>
      <c r="BN155" s="260"/>
      <c r="BO155" s="260"/>
      <c r="BP155" s="260"/>
      <c r="BQ155" s="260"/>
      <c r="BR155" s="260"/>
      <c r="BS155" s="260"/>
      <c r="BT155" s="260"/>
      <c r="BU155" s="260"/>
      <c r="BV155" s="260"/>
      <c r="BW155" s="260"/>
      <c r="BX155" s="260"/>
      <c r="BY155" s="260"/>
      <c r="BZ155" s="260"/>
      <c r="CA155" s="260"/>
      <c r="CB155" s="260"/>
      <c r="CC155" s="260"/>
      <c r="CD155" s="260"/>
      <c r="CE155" s="260"/>
      <c r="CF155" s="260"/>
      <c r="CG155" s="260"/>
      <c r="CH155" s="260"/>
      <c r="CI155" s="260"/>
      <c r="CJ155" s="260"/>
      <c r="CK155" s="260"/>
      <c r="CL155" s="260"/>
      <c r="CM155" s="260"/>
      <c r="CN155" s="260"/>
      <c r="CO155" s="260"/>
      <c r="CP155" s="260"/>
      <c r="CQ155" s="260"/>
      <c r="CR155" s="260"/>
      <c r="CS155" s="260"/>
      <c r="CT155" s="260"/>
      <c r="CU155" s="260"/>
      <c r="CV155" s="260"/>
      <c r="CW155" s="260"/>
      <c r="CX155" s="260"/>
      <c r="CY155" s="260"/>
      <c r="CZ155" s="260"/>
      <c r="DA155" s="229"/>
      <c r="DB155" s="229"/>
      <c r="DC155" s="229"/>
      <c r="DD155" s="229"/>
      <c r="DE155" s="229"/>
      <c r="DF155" s="229"/>
      <c r="DG155" s="229"/>
      <c r="DH155" s="229"/>
      <c r="DI155" s="229"/>
      <c r="DJ155" s="229"/>
      <c r="DK155" s="229"/>
      <c r="DL155" s="229"/>
      <c r="DM155" s="229"/>
      <c r="DN155" s="229"/>
      <c r="DO155" s="229"/>
      <c r="DP155" s="229"/>
      <c r="DQ155" s="229"/>
      <c r="DR155" s="229"/>
      <c r="DS155" s="229"/>
      <c r="DT155" s="229"/>
      <c r="DU155" s="229"/>
      <c r="DV155" s="229"/>
      <c r="DW155" s="229"/>
      <c r="DX155" s="229"/>
      <c r="DY155" s="229"/>
      <c r="DZ155" s="229"/>
      <c r="EA155" s="229"/>
      <c r="EB155" s="229"/>
      <c r="EC155" s="229"/>
      <c r="ED155" s="229"/>
      <c r="EE155" s="229"/>
    </row>
    <row r="156" spans="1:135" s="2" customFormat="1" ht="29.25" customHeight="1">
      <c r="A156" s="242" t="s">
        <v>207</v>
      </c>
      <c r="B156" s="242"/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  <c r="AJ156" s="242"/>
      <c r="AK156" s="242"/>
      <c r="AL156" s="242"/>
      <c r="AM156" s="242"/>
      <c r="AN156" s="242"/>
      <c r="AO156" s="242"/>
      <c r="AP156" s="242"/>
      <c r="AQ156" s="242"/>
      <c r="AR156" s="242"/>
      <c r="AS156" s="242"/>
      <c r="AT156" s="242"/>
      <c r="AU156" s="242"/>
      <c r="AV156" s="242"/>
      <c r="AW156" s="242"/>
      <c r="AX156" s="242"/>
      <c r="AY156" s="242"/>
      <c r="AZ156" s="242"/>
      <c r="BA156" s="242"/>
      <c r="BB156" s="242"/>
      <c r="BC156" s="242"/>
      <c r="BD156" s="242"/>
      <c r="BE156" s="242"/>
      <c r="BF156" s="242"/>
      <c r="BG156" s="242"/>
      <c r="BH156" s="242"/>
      <c r="BI156" s="242"/>
      <c r="BJ156" s="242"/>
      <c r="BK156" s="242"/>
      <c r="BL156" s="242"/>
      <c r="BM156" s="242"/>
      <c r="BN156" s="242"/>
      <c r="BO156" s="242"/>
      <c r="BP156" s="242"/>
      <c r="BQ156" s="242"/>
      <c r="BR156" s="242"/>
      <c r="BS156" s="242"/>
      <c r="BT156" s="242"/>
      <c r="BU156" s="242"/>
      <c r="BV156" s="242"/>
      <c r="BW156" s="242"/>
      <c r="BX156" s="242"/>
      <c r="BY156" s="242"/>
      <c r="BZ156" s="242"/>
      <c r="CA156" s="242"/>
      <c r="CB156" s="242"/>
      <c r="CC156" s="242"/>
      <c r="CD156" s="242"/>
      <c r="CE156" s="242"/>
      <c r="CF156" s="242"/>
      <c r="CG156" s="242"/>
      <c r="CH156" s="242"/>
      <c r="CI156" s="242"/>
      <c r="CJ156" s="242"/>
      <c r="CK156" s="242"/>
      <c r="CL156" s="242"/>
      <c r="CM156" s="242"/>
      <c r="CN156" s="242"/>
      <c r="CO156" s="242"/>
      <c r="CP156" s="242"/>
      <c r="CQ156" s="242"/>
      <c r="CR156" s="242"/>
      <c r="CS156" s="242"/>
      <c r="CT156" s="242"/>
      <c r="CU156" s="242"/>
      <c r="CV156" s="242"/>
      <c r="CW156" s="242"/>
      <c r="CX156" s="242"/>
      <c r="CY156" s="242"/>
      <c r="CZ156" s="242"/>
      <c r="DA156" s="229"/>
      <c r="DB156" s="229"/>
      <c r="DC156" s="229"/>
      <c r="DD156" s="229"/>
      <c r="DE156" s="229"/>
      <c r="DF156" s="229"/>
      <c r="DG156" s="229"/>
      <c r="DH156" s="229"/>
      <c r="DI156" s="229"/>
      <c r="DJ156" s="229"/>
      <c r="DK156" s="229"/>
      <c r="DL156" s="229"/>
      <c r="DM156" s="229"/>
      <c r="DN156" s="229"/>
      <c r="DO156" s="229"/>
      <c r="DP156" s="229"/>
      <c r="DQ156" s="229"/>
      <c r="DR156" s="229"/>
      <c r="DS156" s="229"/>
      <c r="DT156" s="229"/>
      <c r="DU156" s="229"/>
      <c r="DV156" s="229"/>
      <c r="DW156" s="229"/>
      <c r="DX156" s="229"/>
      <c r="DY156" s="229"/>
      <c r="DZ156" s="229"/>
      <c r="EA156" s="229"/>
      <c r="EB156" s="229"/>
      <c r="EC156" s="229"/>
      <c r="ED156" s="229"/>
      <c r="EE156" s="229"/>
    </row>
    <row r="157" spans="1:135" s="2" customFormat="1" ht="12" customHeight="1">
      <c r="A157" s="219"/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19"/>
      <c r="BF157" s="219"/>
      <c r="BG157" s="219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19"/>
      <c r="BT157" s="219"/>
      <c r="BU157" s="219"/>
      <c r="BV157" s="219"/>
      <c r="BW157" s="219"/>
      <c r="BX157" s="219"/>
      <c r="BY157" s="219"/>
      <c r="BZ157" s="219"/>
      <c r="CA157" s="219"/>
      <c r="CB157" s="219"/>
      <c r="CC157" s="219"/>
      <c r="CD157" s="219"/>
      <c r="CE157" s="219"/>
      <c r="CF157" s="219"/>
      <c r="CG157" s="219"/>
      <c r="CH157" s="219"/>
      <c r="CI157" s="219"/>
      <c r="CJ157" s="219"/>
      <c r="CK157" s="219"/>
      <c r="CL157" s="219"/>
      <c r="CM157" s="219"/>
      <c r="CN157" s="219"/>
      <c r="CO157" s="219"/>
      <c r="CP157" s="219"/>
      <c r="CQ157" s="219"/>
      <c r="CR157" s="219"/>
      <c r="CS157" s="219"/>
      <c r="CT157" s="219"/>
      <c r="CU157" s="219"/>
      <c r="CV157" s="219"/>
      <c r="CW157" s="219"/>
      <c r="CX157" s="219"/>
      <c r="CY157" s="219"/>
      <c r="CZ157" s="219"/>
      <c r="DA157" s="229"/>
      <c r="DB157" s="229"/>
      <c r="DC157" s="229"/>
      <c r="DD157" s="229"/>
      <c r="DE157" s="229"/>
      <c r="DF157" s="229"/>
      <c r="DG157" s="229"/>
      <c r="DH157" s="229"/>
      <c r="DI157" s="229"/>
      <c r="DJ157" s="229"/>
      <c r="DK157" s="229"/>
      <c r="DL157" s="229"/>
      <c r="DM157" s="229"/>
      <c r="DN157" s="229"/>
      <c r="DO157" s="229"/>
      <c r="DP157" s="229"/>
      <c r="DQ157" s="229"/>
      <c r="DR157" s="229"/>
      <c r="DS157" s="229"/>
      <c r="DT157" s="229"/>
      <c r="DU157" s="229"/>
      <c r="DV157" s="229"/>
      <c r="DW157" s="229"/>
      <c r="DX157" s="229"/>
      <c r="DY157" s="229"/>
      <c r="DZ157" s="229"/>
      <c r="EA157" s="229"/>
      <c r="EB157" s="229"/>
      <c r="EC157" s="229"/>
      <c r="ED157" s="229"/>
      <c r="EE157" s="229"/>
    </row>
    <row r="158" spans="1:135" s="2" customFormat="1" ht="30" customHeight="1">
      <c r="A158" s="243" t="s">
        <v>0</v>
      </c>
      <c r="B158" s="244"/>
      <c r="C158" s="244"/>
      <c r="D158" s="244"/>
      <c r="E158" s="244"/>
      <c r="F158" s="245"/>
      <c r="G158" s="243" t="s">
        <v>14</v>
      </c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44"/>
      <c r="AU158" s="244"/>
      <c r="AV158" s="244"/>
      <c r="AW158" s="244"/>
      <c r="AX158" s="244"/>
      <c r="AY158" s="244"/>
      <c r="AZ158" s="244"/>
      <c r="BA158" s="244"/>
      <c r="BB158" s="245"/>
      <c r="BC158" s="243" t="s">
        <v>66</v>
      </c>
      <c r="BD158" s="244"/>
      <c r="BE158" s="244"/>
      <c r="BF158" s="244"/>
      <c r="BG158" s="244"/>
      <c r="BH158" s="244"/>
      <c r="BI158" s="244"/>
      <c r="BJ158" s="244"/>
      <c r="BK158" s="244"/>
      <c r="BL158" s="244"/>
      <c r="BM158" s="244"/>
      <c r="BN158" s="244"/>
      <c r="BO158" s="244"/>
      <c r="BP158" s="244"/>
      <c r="BQ158" s="244"/>
      <c r="BR158" s="245"/>
      <c r="BS158" s="243" t="s">
        <v>75</v>
      </c>
      <c r="BT158" s="244"/>
      <c r="BU158" s="244"/>
      <c r="BV158" s="244"/>
      <c r="BW158" s="244"/>
      <c r="BX158" s="244"/>
      <c r="BY158" s="244"/>
      <c r="BZ158" s="244"/>
      <c r="CA158" s="244"/>
      <c r="CB158" s="244"/>
      <c r="CC158" s="244"/>
      <c r="CD158" s="244"/>
      <c r="CE158" s="244"/>
      <c r="CF158" s="244"/>
      <c r="CG158" s="244"/>
      <c r="CH158" s="245"/>
      <c r="CI158" s="243" t="s">
        <v>46</v>
      </c>
      <c r="CJ158" s="244"/>
      <c r="CK158" s="244"/>
      <c r="CL158" s="244"/>
      <c r="CM158" s="244"/>
      <c r="CN158" s="244"/>
      <c r="CO158" s="244"/>
      <c r="CP158" s="244"/>
      <c r="CQ158" s="244"/>
      <c r="CR158" s="244"/>
      <c r="CS158" s="244"/>
      <c r="CT158" s="244"/>
      <c r="CU158" s="244"/>
      <c r="CV158" s="244"/>
      <c r="CW158" s="244"/>
      <c r="CX158" s="244"/>
      <c r="CY158" s="244"/>
      <c r="CZ158" s="245"/>
      <c r="DA158" s="229"/>
      <c r="DB158" s="229"/>
      <c r="DC158" s="229"/>
      <c r="DD158" s="229"/>
      <c r="DE158" s="229"/>
      <c r="DF158" s="229"/>
      <c r="DG158" s="229"/>
      <c r="DH158" s="229"/>
      <c r="DI158" s="229"/>
      <c r="DJ158" s="229"/>
      <c r="DK158" s="229"/>
      <c r="DL158" s="229"/>
      <c r="DM158" s="229"/>
      <c r="DN158" s="229"/>
      <c r="DO158" s="229"/>
      <c r="DP158" s="229"/>
      <c r="DQ158" s="229"/>
      <c r="DR158" s="229"/>
      <c r="DS158" s="229"/>
      <c r="DT158" s="229"/>
      <c r="DU158" s="229"/>
      <c r="DV158" s="229"/>
      <c r="DW158" s="229"/>
      <c r="DX158" s="229"/>
      <c r="DY158" s="229"/>
      <c r="DZ158" s="229"/>
      <c r="EA158" s="229"/>
      <c r="EB158" s="229"/>
      <c r="EC158" s="229"/>
      <c r="ED158" s="229"/>
      <c r="EE158" s="229"/>
    </row>
    <row r="159" spans="1:135" s="2" customFormat="1" ht="15" customHeight="1">
      <c r="A159" s="249">
        <v>1</v>
      </c>
      <c r="B159" s="250"/>
      <c r="C159" s="250"/>
      <c r="D159" s="250"/>
      <c r="E159" s="250"/>
      <c r="F159" s="251"/>
      <c r="G159" s="249">
        <v>2</v>
      </c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S159" s="250"/>
      <c r="T159" s="250"/>
      <c r="U159" s="250"/>
      <c r="V159" s="250"/>
      <c r="W159" s="250"/>
      <c r="X159" s="250"/>
      <c r="Y159" s="250"/>
      <c r="Z159" s="250"/>
      <c r="AA159" s="250"/>
      <c r="AB159" s="250"/>
      <c r="AC159" s="250"/>
      <c r="AD159" s="250"/>
      <c r="AE159" s="250"/>
      <c r="AF159" s="250"/>
      <c r="AG159" s="250"/>
      <c r="AH159" s="250"/>
      <c r="AI159" s="250"/>
      <c r="AJ159" s="250"/>
      <c r="AK159" s="250"/>
      <c r="AL159" s="250"/>
      <c r="AM159" s="250"/>
      <c r="AN159" s="250"/>
      <c r="AO159" s="250"/>
      <c r="AP159" s="250"/>
      <c r="AQ159" s="250"/>
      <c r="AR159" s="250"/>
      <c r="AS159" s="250"/>
      <c r="AT159" s="250"/>
      <c r="AU159" s="250"/>
      <c r="AV159" s="250"/>
      <c r="AW159" s="250"/>
      <c r="AX159" s="250"/>
      <c r="AY159" s="250"/>
      <c r="AZ159" s="250"/>
      <c r="BA159" s="250"/>
      <c r="BB159" s="251"/>
      <c r="BC159" s="249">
        <v>3</v>
      </c>
      <c r="BD159" s="250"/>
      <c r="BE159" s="250"/>
      <c r="BF159" s="250"/>
      <c r="BG159" s="250"/>
      <c r="BH159" s="250"/>
      <c r="BI159" s="250"/>
      <c r="BJ159" s="250"/>
      <c r="BK159" s="250"/>
      <c r="BL159" s="250"/>
      <c r="BM159" s="250"/>
      <c r="BN159" s="250"/>
      <c r="BO159" s="250"/>
      <c r="BP159" s="250"/>
      <c r="BQ159" s="250"/>
      <c r="BR159" s="251"/>
      <c r="BS159" s="249">
        <v>4</v>
      </c>
      <c r="BT159" s="250"/>
      <c r="BU159" s="250"/>
      <c r="BV159" s="250"/>
      <c r="BW159" s="250"/>
      <c r="BX159" s="250"/>
      <c r="BY159" s="250"/>
      <c r="BZ159" s="250"/>
      <c r="CA159" s="250"/>
      <c r="CB159" s="250"/>
      <c r="CC159" s="250"/>
      <c r="CD159" s="250"/>
      <c r="CE159" s="250"/>
      <c r="CF159" s="250"/>
      <c r="CG159" s="250"/>
      <c r="CH159" s="251"/>
      <c r="CI159" s="249">
        <v>5</v>
      </c>
      <c r="CJ159" s="250"/>
      <c r="CK159" s="250"/>
      <c r="CL159" s="250"/>
      <c r="CM159" s="250"/>
      <c r="CN159" s="250"/>
      <c r="CO159" s="250"/>
      <c r="CP159" s="250"/>
      <c r="CQ159" s="250"/>
      <c r="CR159" s="250"/>
      <c r="CS159" s="250"/>
      <c r="CT159" s="250"/>
      <c r="CU159" s="250"/>
      <c r="CV159" s="250"/>
      <c r="CW159" s="250"/>
      <c r="CX159" s="250"/>
      <c r="CY159" s="250"/>
      <c r="CZ159" s="251"/>
      <c r="DA159" s="229"/>
      <c r="DB159" s="229"/>
      <c r="DC159" s="229"/>
      <c r="DD159" s="229"/>
      <c r="DE159" s="229"/>
      <c r="DF159" s="229"/>
      <c r="DG159" s="229"/>
      <c r="DH159" s="229"/>
      <c r="DI159" s="229"/>
      <c r="DJ159" s="229"/>
      <c r="DK159" s="229"/>
      <c r="DL159" s="229"/>
      <c r="DM159" s="229"/>
      <c r="DN159" s="229"/>
      <c r="DO159" s="229"/>
      <c r="DP159" s="229"/>
      <c r="DQ159" s="229"/>
      <c r="DR159" s="229"/>
      <c r="DS159" s="229"/>
      <c r="DT159" s="229"/>
      <c r="DU159" s="229"/>
      <c r="DV159" s="229"/>
      <c r="DW159" s="229"/>
      <c r="DX159" s="229"/>
      <c r="DY159" s="229"/>
      <c r="DZ159" s="229"/>
      <c r="EA159" s="229"/>
      <c r="EB159" s="229"/>
      <c r="EC159" s="229"/>
      <c r="ED159" s="229"/>
      <c r="EE159" s="229"/>
    </row>
    <row r="160" spans="1:135" s="2" customFormat="1" ht="15" customHeight="1">
      <c r="A160" s="223" t="s">
        <v>24</v>
      </c>
      <c r="B160" s="224"/>
      <c r="C160" s="224"/>
      <c r="D160" s="224"/>
      <c r="E160" s="224"/>
      <c r="F160" s="225"/>
      <c r="G160" s="233" t="s">
        <v>243</v>
      </c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4"/>
      <c r="AK160" s="234"/>
      <c r="AL160" s="234"/>
      <c r="AM160" s="234"/>
      <c r="AN160" s="234"/>
      <c r="AO160" s="234"/>
      <c r="AP160" s="234"/>
      <c r="AQ160" s="234"/>
      <c r="AR160" s="234"/>
      <c r="AS160" s="234"/>
      <c r="AT160" s="234"/>
      <c r="AU160" s="234"/>
      <c r="AV160" s="234"/>
      <c r="AW160" s="234"/>
      <c r="AX160" s="234"/>
      <c r="AY160" s="234"/>
      <c r="AZ160" s="234"/>
      <c r="BA160" s="234"/>
      <c r="BB160" s="235"/>
      <c r="BC160" s="236"/>
      <c r="BD160" s="237"/>
      <c r="BE160" s="237"/>
      <c r="BF160" s="237"/>
      <c r="BG160" s="237"/>
      <c r="BH160" s="237"/>
      <c r="BI160" s="237"/>
      <c r="BJ160" s="237"/>
      <c r="BK160" s="237"/>
      <c r="BL160" s="237"/>
      <c r="BM160" s="237"/>
      <c r="BN160" s="237"/>
      <c r="BO160" s="237"/>
      <c r="BP160" s="237"/>
      <c r="BQ160" s="237"/>
      <c r="BR160" s="238"/>
      <c r="BS160" s="230"/>
      <c r="BT160" s="231"/>
      <c r="BU160" s="231"/>
      <c r="BV160" s="231"/>
      <c r="BW160" s="231"/>
      <c r="BX160" s="231"/>
      <c r="BY160" s="231"/>
      <c r="BZ160" s="231"/>
      <c r="CA160" s="231"/>
      <c r="CB160" s="231"/>
      <c r="CC160" s="231"/>
      <c r="CD160" s="231"/>
      <c r="CE160" s="231"/>
      <c r="CF160" s="231"/>
      <c r="CG160" s="231"/>
      <c r="CH160" s="232"/>
      <c r="CI160" s="230"/>
      <c r="CJ160" s="231"/>
      <c r="CK160" s="231"/>
      <c r="CL160" s="231"/>
      <c r="CM160" s="231"/>
      <c r="CN160" s="231"/>
      <c r="CO160" s="231"/>
      <c r="CP160" s="231"/>
      <c r="CQ160" s="231"/>
      <c r="CR160" s="231"/>
      <c r="CS160" s="231"/>
      <c r="CT160" s="231"/>
      <c r="CU160" s="231"/>
      <c r="CV160" s="231"/>
      <c r="CW160" s="231"/>
      <c r="CX160" s="231"/>
      <c r="CY160" s="231"/>
      <c r="CZ160" s="232"/>
      <c r="DA160" s="229"/>
      <c r="DB160" s="229"/>
      <c r="DC160" s="229"/>
      <c r="DD160" s="229"/>
      <c r="DE160" s="229"/>
      <c r="DF160" s="229"/>
      <c r="DG160" s="229"/>
      <c r="DH160" s="229"/>
      <c r="DI160" s="229"/>
      <c r="DJ160" s="229"/>
      <c r="DK160" s="229"/>
      <c r="DL160" s="229"/>
      <c r="DM160" s="229"/>
      <c r="DN160" s="229"/>
      <c r="DO160" s="229"/>
      <c r="DP160" s="229"/>
      <c r="DQ160" s="229"/>
      <c r="DR160" s="229"/>
      <c r="DS160" s="229"/>
      <c r="DT160" s="229"/>
      <c r="DU160" s="229"/>
      <c r="DV160" s="229"/>
      <c r="DW160" s="229"/>
      <c r="DX160" s="229"/>
      <c r="DY160" s="229"/>
      <c r="DZ160" s="229"/>
      <c r="EA160" s="229"/>
      <c r="EB160" s="229"/>
      <c r="EC160" s="229"/>
      <c r="ED160" s="229"/>
      <c r="EE160" s="229"/>
    </row>
    <row r="161" spans="1:135" s="2" customFormat="1" ht="15" customHeight="1">
      <c r="A161" s="249">
        <v>2</v>
      </c>
      <c r="B161" s="250"/>
      <c r="C161" s="250"/>
      <c r="D161" s="250"/>
      <c r="E161" s="250"/>
      <c r="F161" s="251"/>
      <c r="G161" s="252" t="s">
        <v>244</v>
      </c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  <c r="AK161" s="253"/>
      <c r="AL161" s="253"/>
      <c r="AM161" s="253"/>
      <c r="AN161" s="253"/>
      <c r="AO161" s="253"/>
      <c r="AP161" s="253"/>
      <c r="AQ161" s="253"/>
      <c r="AR161" s="253"/>
      <c r="AS161" s="253"/>
      <c r="AT161" s="253"/>
      <c r="AU161" s="253"/>
      <c r="AV161" s="253"/>
      <c r="AW161" s="253"/>
      <c r="AX161" s="253"/>
      <c r="AY161" s="253"/>
      <c r="AZ161" s="253"/>
      <c r="BA161" s="253"/>
      <c r="BB161" s="254"/>
      <c r="BC161" s="203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5"/>
      <c r="BS161" s="206"/>
      <c r="BT161" s="207"/>
      <c r="BU161" s="207"/>
      <c r="BV161" s="207"/>
      <c r="BW161" s="207"/>
      <c r="BX161" s="207"/>
      <c r="BY161" s="207"/>
      <c r="BZ161" s="207"/>
      <c r="CA161" s="207"/>
      <c r="CB161" s="207"/>
      <c r="CC161" s="207"/>
      <c r="CD161" s="207"/>
      <c r="CE161" s="207"/>
      <c r="CF161" s="207"/>
      <c r="CG161" s="207"/>
      <c r="CH161" s="208"/>
      <c r="CI161" s="206">
        <f>214396.61+30000-30000</f>
        <v>214396.61</v>
      </c>
      <c r="CJ161" s="207"/>
      <c r="CK161" s="207"/>
      <c r="CL161" s="207"/>
      <c r="CM161" s="207"/>
      <c r="CN161" s="207"/>
      <c r="CO161" s="207"/>
      <c r="CP161" s="207"/>
      <c r="CQ161" s="207"/>
      <c r="CR161" s="207"/>
      <c r="CS161" s="207"/>
      <c r="CT161" s="207"/>
      <c r="CU161" s="207"/>
      <c r="CV161" s="207"/>
      <c r="CW161" s="207"/>
      <c r="CX161" s="207"/>
      <c r="CY161" s="207"/>
      <c r="CZ161" s="208"/>
      <c r="DA161" s="229"/>
      <c r="DB161" s="229"/>
      <c r="DC161" s="229"/>
      <c r="DD161" s="229"/>
      <c r="DE161" s="229"/>
      <c r="DF161" s="229"/>
      <c r="DG161" s="229"/>
      <c r="DH161" s="229"/>
      <c r="DI161" s="229"/>
      <c r="DJ161" s="229"/>
      <c r="DK161" s="229"/>
      <c r="DL161" s="229"/>
      <c r="DM161" s="229"/>
      <c r="DN161" s="229"/>
      <c r="DO161" s="229"/>
      <c r="DP161" s="229"/>
      <c r="DQ161" s="229"/>
      <c r="DR161" s="229"/>
      <c r="DS161" s="229"/>
      <c r="DT161" s="229"/>
      <c r="DU161" s="229"/>
      <c r="DV161" s="229"/>
      <c r="DW161" s="229"/>
      <c r="DX161" s="229"/>
      <c r="DY161" s="229"/>
      <c r="DZ161" s="229"/>
      <c r="EA161" s="229"/>
      <c r="EB161" s="229"/>
      <c r="EC161" s="229"/>
      <c r="ED161" s="229"/>
      <c r="EE161" s="229"/>
    </row>
    <row r="162" spans="1:135" s="2" customFormat="1" ht="15" customHeight="1">
      <c r="A162" s="223" t="s">
        <v>34</v>
      </c>
      <c r="B162" s="224"/>
      <c r="C162" s="224"/>
      <c r="D162" s="224"/>
      <c r="E162" s="224"/>
      <c r="F162" s="225"/>
      <c r="G162" s="252" t="s">
        <v>312</v>
      </c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  <c r="AK162" s="253"/>
      <c r="AL162" s="253"/>
      <c r="AM162" s="253"/>
      <c r="AN162" s="253"/>
      <c r="AO162" s="253"/>
      <c r="AP162" s="253"/>
      <c r="AQ162" s="253"/>
      <c r="AR162" s="253"/>
      <c r="AS162" s="253"/>
      <c r="AT162" s="253"/>
      <c r="AU162" s="253"/>
      <c r="AV162" s="253"/>
      <c r="AW162" s="253"/>
      <c r="AX162" s="253"/>
      <c r="AY162" s="253"/>
      <c r="AZ162" s="253"/>
      <c r="BA162" s="253"/>
      <c r="BB162" s="254"/>
      <c r="BC162" s="236"/>
      <c r="BD162" s="237"/>
      <c r="BE162" s="237"/>
      <c r="BF162" s="237"/>
      <c r="BG162" s="237"/>
      <c r="BH162" s="237"/>
      <c r="BI162" s="237"/>
      <c r="BJ162" s="237"/>
      <c r="BK162" s="237"/>
      <c r="BL162" s="237"/>
      <c r="BM162" s="237"/>
      <c r="BN162" s="237"/>
      <c r="BO162" s="237"/>
      <c r="BP162" s="237"/>
      <c r="BQ162" s="237"/>
      <c r="BR162" s="238"/>
      <c r="BS162" s="230"/>
      <c r="BT162" s="231"/>
      <c r="BU162" s="231"/>
      <c r="BV162" s="231"/>
      <c r="BW162" s="231"/>
      <c r="BX162" s="231"/>
      <c r="BY162" s="231"/>
      <c r="BZ162" s="231"/>
      <c r="CA162" s="231"/>
      <c r="CB162" s="231"/>
      <c r="CC162" s="231"/>
      <c r="CD162" s="231"/>
      <c r="CE162" s="231"/>
      <c r="CF162" s="231"/>
      <c r="CG162" s="231"/>
      <c r="CH162" s="232"/>
      <c r="CI162" s="230">
        <v>3000</v>
      </c>
      <c r="CJ162" s="231"/>
      <c r="CK162" s="231"/>
      <c r="CL162" s="231"/>
      <c r="CM162" s="231"/>
      <c r="CN162" s="231"/>
      <c r="CO162" s="231"/>
      <c r="CP162" s="231"/>
      <c r="CQ162" s="231"/>
      <c r="CR162" s="231"/>
      <c r="CS162" s="231"/>
      <c r="CT162" s="231"/>
      <c r="CU162" s="231"/>
      <c r="CV162" s="231"/>
      <c r="CW162" s="231"/>
      <c r="CX162" s="231"/>
      <c r="CY162" s="231"/>
      <c r="CZ162" s="232"/>
      <c r="DA162" s="229"/>
      <c r="DB162" s="229"/>
      <c r="DC162" s="229"/>
      <c r="DD162" s="229"/>
      <c r="DE162" s="229"/>
      <c r="DF162" s="229"/>
      <c r="DG162" s="229"/>
      <c r="DH162" s="229"/>
      <c r="DI162" s="229"/>
      <c r="DJ162" s="229"/>
      <c r="DK162" s="229"/>
      <c r="DL162" s="229"/>
      <c r="DM162" s="229"/>
      <c r="DN162" s="229"/>
      <c r="DO162" s="229"/>
      <c r="DP162" s="229"/>
      <c r="DQ162" s="229"/>
      <c r="DR162" s="229"/>
      <c r="DS162" s="229"/>
      <c r="DT162" s="229"/>
      <c r="DU162" s="229"/>
      <c r="DV162" s="229"/>
      <c r="DW162" s="229"/>
      <c r="DX162" s="229"/>
      <c r="DY162" s="229"/>
      <c r="DZ162" s="229"/>
      <c r="EA162" s="229"/>
      <c r="EB162" s="229"/>
      <c r="EC162" s="229"/>
      <c r="ED162" s="229"/>
      <c r="EE162" s="229"/>
    </row>
    <row r="163" spans="1:135" s="2" customFormat="1" ht="15" customHeight="1">
      <c r="A163" s="249">
        <v>4</v>
      </c>
      <c r="B163" s="250"/>
      <c r="C163" s="250"/>
      <c r="D163" s="250"/>
      <c r="E163" s="250"/>
      <c r="F163" s="251"/>
      <c r="G163" s="252" t="s">
        <v>265</v>
      </c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53"/>
      <c r="AT163" s="253"/>
      <c r="AU163" s="253"/>
      <c r="AV163" s="253"/>
      <c r="AW163" s="253"/>
      <c r="AX163" s="253"/>
      <c r="AY163" s="253"/>
      <c r="AZ163" s="253"/>
      <c r="BA163" s="253"/>
      <c r="BB163" s="254"/>
      <c r="BC163" s="203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5"/>
      <c r="BS163" s="206"/>
      <c r="BT163" s="207"/>
      <c r="BU163" s="207"/>
      <c r="BV163" s="207"/>
      <c r="BW163" s="207"/>
      <c r="BX163" s="207"/>
      <c r="BY163" s="207"/>
      <c r="BZ163" s="207"/>
      <c r="CA163" s="207"/>
      <c r="CB163" s="207"/>
      <c r="CC163" s="207"/>
      <c r="CD163" s="207"/>
      <c r="CE163" s="207"/>
      <c r="CF163" s="207"/>
      <c r="CG163" s="207"/>
      <c r="CH163" s="208"/>
      <c r="CI163" s="206">
        <v>2000</v>
      </c>
      <c r="CJ163" s="207"/>
      <c r="CK163" s="207"/>
      <c r="CL163" s="207"/>
      <c r="CM163" s="207"/>
      <c r="CN163" s="207"/>
      <c r="CO163" s="207"/>
      <c r="CP163" s="207"/>
      <c r="CQ163" s="207"/>
      <c r="CR163" s="207"/>
      <c r="CS163" s="207"/>
      <c r="CT163" s="207"/>
      <c r="CU163" s="207"/>
      <c r="CV163" s="207"/>
      <c r="CW163" s="207"/>
      <c r="CX163" s="207"/>
      <c r="CY163" s="207"/>
      <c r="CZ163" s="208"/>
      <c r="DA163" s="229"/>
      <c r="DB163" s="229"/>
      <c r="DC163" s="229"/>
      <c r="DD163" s="229"/>
      <c r="DE163" s="229"/>
      <c r="DF163" s="229"/>
      <c r="DG163" s="229"/>
      <c r="DH163" s="229"/>
      <c r="DI163" s="229"/>
      <c r="DJ163" s="229"/>
      <c r="DK163" s="229"/>
      <c r="DL163" s="229"/>
      <c r="DM163" s="229"/>
      <c r="DN163" s="229"/>
      <c r="DO163" s="229"/>
      <c r="DP163" s="229"/>
      <c r="DQ163" s="229"/>
      <c r="DR163" s="229"/>
      <c r="DS163" s="229"/>
      <c r="DT163" s="229"/>
      <c r="DU163" s="229"/>
      <c r="DV163" s="229"/>
      <c r="DW163" s="229"/>
      <c r="DX163" s="229"/>
      <c r="DY163" s="229"/>
      <c r="DZ163" s="229"/>
      <c r="EA163" s="229"/>
      <c r="EB163" s="229"/>
      <c r="EC163" s="229"/>
      <c r="ED163" s="229"/>
      <c r="EE163" s="229"/>
    </row>
    <row r="164" spans="1:135" s="2" customFormat="1" ht="15" customHeight="1">
      <c r="A164" s="249">
        <v>5</v>
      </c>
      <c r="B164" s="250"/>
      <c r="C164" s="250"/>
      <c r="D164" s="250"/>
      <c r="E164" s="250"/>
      <c r="F164" s="251"/>
      <c r="G164" s="252" t="s">
        <v>324</v>
      </c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253"/>
      <c r="AR164" s="253"/>
      <c r="AS164" s="253"/>
      <c r="AT164" s="253"/>
      <c r="AU164" s="253"/>
      <c r="AV164" s="253"/>
      <c r="AW164" s="253"/>
      <c r="AX164" s="253"/>
      <c r="AY164" s="253"/>
      <c r="AZ164" s="253"/>
      <c r="BA164" s="253"/>
      <c r="BB164" s="254"/>
      <c r="BC164" s="203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5"/>
      <c r="BS164" s="206"/>
      <c r="BT164" s="207"/>
      <c r="BU164" s="207"/>
      <c r="BV164" s="207"/>
      <c r="BW164" s="207"/>
      <c r="BX164" s="207"/>
      <c r="BY164" s="207"/>
      <c r="BZ164" s="207"/>
      <c r="CA164" s="207"/>
      <c r="CB164" s="207"/>
      <c r="CC164" s="207"/>
      <c r="CD164" s="207"/>
      <c r="CE164" s="207"/>
      <c r="CF164" s="207"/>
      <c r="CG164" s="207"/>
      <c r="CH164" s="208"/>
      <c r="CI164" s="206">
        <f>100000-45396.1</f>
        <v>54603.9</v>
      </c>
      <c r="CJ164" s="207"/>
      <c r="CK164" s="207"/>
      <c r="CL164" s="207"/>
      <c r="CM164" s="207"/>
      <c r="CN164" s="207"/>
      <c r="CO164" s="207"/>
      <c r="CP164" s="207"/>
      <c r="CQ164" s="207"/>
      <c r="CR164" s="207"/>
      <c r="CS164" s="207"/>
      <c r="CT164" s="207"/>
      <c r="CU164" s="207"/>
      <c r="CV164" s="207"/>
      <c r="CW164" s="207"/>
      <c r="CX164" s="207"/>
      <c r="CY164" s="207"/>
      <c r="CZ164" s="208"/>
      <c r="DA164" s="229"/>
      <c r="DB164" s="229"/>
      <c r="DC164" s="229"/>
      <c r="DD164" s="229"/>
      <c r="DE164" s="229"/>
      <c r="DF164" s="229"/>
      <c r="DG164" s="229"/>
      <c r="DH164" s="229"/>
      <c r="DI164" s="229"/>
      <c r="DJ164" s="229"/>
      <c r="DK164" s="229"/>
      <c r="DL164" s="229"/>
      <c r="DM164" s="229"/>
      <c r="DN164" s="229"/>
      <c r="DO164" s="229"/>
      <c r="DP164" s="229"/>
      <c r="DQ164" s="229"/>
      <c r="DR164" s="229"/>
      <c r="DS164" s="229"/>
      <c r="DT164" s="229"/>
      <c r="DU164" s="229"/>
      <c r="DV164" s="229"/>
      <c r="DW164" s="229"/>
      <c r="DX164" s="229"/>
      <c r="DY164" s="229"/>
      <c r="DZ164" s="229"/>
      <c r="EA164" s="229"/>
      <c r="EB164" s="229"/>
      <c r="EC164" s="229"/>
      <c r="ED164" s="229"/>
      <c r="EE164" s="229"/>
    </row>
    <row r="165" spans="1:135" s="2" customFormat="1" ht="15" customHeight="1">
      <c r="A165" s="249">
        <v>6</v>
      </c>
      <c r="B165" s="250"/>
      <c r="C165" s="250"/>
      <c r="D165" s="250"/>
      <c r="E165" s="250"/>
      <c r="F165" s="251"/>
      <c r="G165" s="252" t="s">
        <v>310</v>
      </c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53"/>
      <c r="AT165" s="253"/>
      <c r="AU165" s="253"/>
      <c r="AV165" s="253"/>
      <c r="AW165" s="253"/>
      <c r="AX165" s="253"/>
      <c r="AY165" s="253"/>
      <c r="AZ165" s="253"/>
      <c r="BA165" s="253"/>
      <c r="BB165" s="254"/>
      <c r="BC165" s="203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5"/>
      <c r="BS165" s="206"/>
      <c r="BT165" s="207"/>
      <c r="BU165" s="207"/>
      <c r="BV165" s="207"/>
      <c r="BW165" s="207"/>
      <c r="BX165" s="207"/>
      <c r="BY165" s="207"/>
      <c r="BZ165" s="207"/>
      <c r="CA165" s="207"/>
      <c r="CB165" s="207"/>
      <c r="CC165" s="207"/>
      <c r="CD165" s="207"/>
      <c r="CE165" s="207"/>
      <c r="CF165" s="207"/>
      <c r="CG165" s="207"/>
      <c r="CH165" s="208"/>
      <c r="CI165" s="206">
        <f>48468.75+1274.29+6599.43+17784</f>
        <v>74126.47</v>
      </c>
      <c r="CJ165" s="207"/>
      <c r="CK165" s="207"/>
      <c r="CL165" s="207"/>
      <c r="CM165" s="207"/>
      <c r="CN165" s="207"/>
      <c r="CO165" s="207"/>
      <c r="CP165" s="207"/>
      <c r="CQ165" s="207"/>
      <c r="CR165" s="207"/>
      <c r="CS165" s="207"/>
      <c r="CT165" s="207"/>
      <c r="CU165" s="207"/>
      <c r="CV165" s="207"/>
      <c r="CW165" s="207"/>
      <c r="CX165" s="207"/>
      <c r="CY165" s="207"/>
      <c r="CZ165" s="208"/>
      <c r="DA165" s="229"/>
      <c r="DB165" s="229"/>
      <c r="DC165" s="229"/>
      <c r="DD165" s="229"/>
      <c r="DE165" s="229"/>
      <c r="DF165" s="229"/>
      <c r="DG165" s="229"/>
      <c r="DH165" s="229"/>
      <c r="DI165" s="229"/>
      <c r="DJ165" s="229"/>
      <c r="DK165" s="229"/>
      <c r="DL165" s="229"/>
      <c r="DM165" s="229"/>
      <c r="DN165" s="229"/>
      <c r="DO165" s="229"/>
      <c r="DP165" s="229"/>
      <c r="DQ165" s="229"/>
      <c r="DR165" s="229"/>
      <c r="DS165" s="229"/>
      <c r="DT165" s="229"/>
      <c r="DU165" s="229"/>
      <c r="DV165" s="229"/>
      <c r="DW165" s="229"/>
      <c r="DX165" s="229"/>
      <c r="DY165" s="229"/>
      <c r="DZ165" s="229"/>
      <c r="EA165" s="229"/>
      <c r="EB165" s="229"/>
      <c r="EC165" s="229"/>
      <c r="ED165" s="229"/>
      <c r="EE165" s="229"/>
    </row>
    <row r="166" spans="1:135" s="2" customFormat="1" ht="15" customHeight="1">
      <c r="A166" s="223" t="s">
        <v>239</v>
      </c>
      <c r="B166" s="224"/>
      <c r="C166" s="224"/>
      <c r="D166" s="224"/>
      <c r="E166" s="224"/>
      <c r="F166" s="225"/>
      <c r="G166" s="233" t="s">
        <v>272</v>
      </c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  <c r="AF166" s="234"/>
      <c r="AG166" s="234"/>
      <c r="AH166" s="234"/>
      <c r="AI166" s="234"/>
      <c r="AJ166" s="234"/>
      <c r="AK166" s="234"/>
      <c r="AL166" s="234"/>
      <c r="AM166" s="234"/>
      <c r="AN166" s="234"/>
      <c r="AO166" s="234"/>
      <c r="AP166" s="234"/>
      <c r="AQ166" s="234"/>
      <c r="AR166" s="234"/>
      <c r="AS166" s="234"/>
      <c r="AT166" s="234"/>
      <c r="AU166" s="234"/>
      <c r="AV166" s="234"/>
      <c r="AW166" s="234"/>
      <c r="AX166" s="234"/>
      <c r="AY166" s="234"/>
      <c r="AZ166" s="234"/>
      <c r="BA166" s="234"/>
      <c r="BB166" s="235"/>
      <c r="BC166" s="236"/>
      <c r="BD166" s="237"/>
      <c r="BE166" s="237"/>
      <c r="BF166" s="237"/>
      <c r="BG166" s="237"/>
      <c r="BH166" s="237"/>
      <c r="BI166" s="237"/>
      <c r="BJ166" s="237"/>
      <c r="BK166" s="237"/>
      <c r="BL166" s="237"/>
      <c r="BM166" s="237"/>
      <c r="BN166" s="237"/>
      <c r="BO166" s="237"/>
      <c r="BP166" s="237"/>
      <c r="BQ166" s="237"/>
      <c r="BR166" s="238"/>
      <c r="BS166" s="230"/>
      <c r="BT166" s="231"/>
      <c r="BU166" s="231"/>
      <c r="BV166" s="231"/>
      <c r="BW166" s="231"/>
      <c r="BX166" s="231"/>
      <c r="BY166" s="231"/>
      <c r="BZ166" s="231"/>
      <c r="CA166" s="231"/>
      <c r="CB166" s="231"/>
      <c r="CC166" s="231"/>
      <c r="CD166" s="231"/>
      <c r="CE166" s="231"/>
      <c r="CF166" s="231"/>
      <c r="CG166" s="231"/>
      <c r="CH166" s="232"/>
      <c r="CI166" s="230">
        <v>325045.91</v>
      </c>
      <c r="CJ166" s="231"/>
      <c r="CK166" s="231"/>
      <c r="CL166" s="231"/>
      <c r="CM166" s="231"/>
      <c r="CN166" s="231"/>
      <c r="CO166" s="231"/>
      <c r="CP166" s="231"/>
      <c r="CQ166" s="231"/>
      <c r="CR166" s="231"/>
      <c r="CS166" s="231"/>
      <c r="CT166" s="231"/>
      <c r="CU166" s="231"/>
      <c r="CV166" s="231"/>
      <c r="CW166" s="231"/>
      <c r="CX166" s="231"/>
      <c r="CY166" s="231"/>
      <c r="CZ166" s="232"/>
      <c r="DA166" s="229"/>
      <c r="DB166" s="229"/>
      <c r="DC166" s="229"/>
      <c r="DD166" s="229"/>
      <c r="DE166" s="229"/>
      <c r="DF166" s="229"/>
      <c r="DG166" s="229"/>
      <c r="DH166" s="229"/>
      <c r="DI166" s="229"/>
      <c r="DJ166" s="229"/>
      <c r="DK166" s="229"/>
      <c r="DL166" s="229"/>
      <c r="DM166" s="229"/>
      <c r="DN166" s="229"/>
      <c r="DO166" s="229"/>
      <c r="DP166" s="229"/>
      <c r="DQ166" s="229"/>
      <c r="DR166" s="229"/>
      <c r="DS166" s="229"/>
      <c r="DT166" s="229"/>
      <c r="DU166" s="229"/>
      <c r="DV166" s="229"/>
      <c r="DW166" s="229"/>
      <c r="DX166" s="229"/>
      <c r="DY166" s="229"/>
      <c r="DZ166" s="229"/>
      <c r="EA166" s="229"/>
      <c r="EB166" s="229"/>
      <c r="EC166" s="229"/>
      <c r="ED166" s="229"/>
      <c r="EE166" s="229"/>
    </row>
    <row r="167" spans="1:135" s="2" customFormat="1" ht="15" customHeight="1">
      <c r="A167" s="223" t="s">
        <v>285</v>
      </c>
      <c r="B167" s="224"/>
      <c r="C167" s="224"/>
      <c r="D167" s="224"/>
      <c r="E167" s="224"/>
      <c r="F167" s="225"/>
      <c r="G167" s="233" t="s">
        <v>313</v>
      </c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/>
      <c r="AD167" s="234"/>
      <c r="AE167" s="234"/>
      <c r="AF167" s="234"/>
      <c r="AG167" s="234"/>
      <c r="AH167" s="234"/>
      <c r="AI167" s="234"/>
      <c r="AJ167" s="234"/>
      <c r="AK167" s="234"/>
      <c r="AL167" s="234"/>
      <c r="AM167" s="234"/>
      <c r="AN167" s="234"/>
      <c r="AO167" s="234"/>
      <c r="AP167" s="234"/>
      <c r="AQ167" s="234"/>
      <c r="AR167" s="234"/>
      <c r="AS167" s="234"/>
      <c r="AT167" s="234"/>
      <c r="AU167" s="234"/>
      <c r="AV167" s="234"/>
      <c r="AW167" s="234"/>
      <c r="AX167" s="234"/>
      <c r="AY167" s="234"/>
      <c r="AZ167" s="234"/>
      <c r="BA167" s="234"/>
      <c r="BB167" s="235"/>
      <c r="BC167" s="236"/>
      <c r="BD167" s="237"/>
      <c r="BE167" s="237"/>
      <c r="BF167" s="237"/>
      <c r="BG167" s="237"/>
      <c r="BH167" s="237"/>
      <c r="BI167" s="237"/>
      <c r="BJ167" s="237"/>
      <c r="BK167" s="237"/>
      <c r="BL167" s="237"/>
      <c r="BM167" s="237"/>
      <c r="BN167" s="237"/>
      <c r="BO167" s="237"/>
      <c r="BP167" s="237"/>
      <c r="BQ167" s="237"/>
      <c r="BR167" s="238"/>
      <c r="BS167" s="230"/>
      <c r="BT167" s="231"/>
      <c r="BU167" s="231"/>
      <c r="BV167" s="231"/>
      <c r="BW167" s="231"/>
      <c r="BX167" s="231"/>
      <c r="BY167" s="231"/>
      <c r="BZ167" s="231"/>
      <c r="CA167" s="231"/>
      <c r="CB167" s="231"/>
      <c r="CC167" s="231"/>
      <c r="CD167" s="231"/>
      <c r="CE167" s="231"/>
      <c r="CF167" s="231"/>
      <c r="CG167" s="231"/>
      <c r="CH167" s="232"/>
      <c r="CI167" s="230">
        <f>50000-48590.5-350</f>
        <v>1059.5</v>
      </c>
      <c r="CJ167" s="231"/>
      <c r="CK167" s="231"/>
      <c r="CL167" s="231"/>
      <c r="CM167" s="231"/>
      <c r="CN167" s="231"/>
      <c r="CO167" s="231"/>
      <c r="CP167" s="231"/>
      <c r="CQ167" s="231"/>
      <c r="CR167" s="231"/>
      <c r="CS167" s="231"/>
      <c r="CT167" s="231"/>
      <c r="CU167" s="231"/>
      <c r="CV167" s="231"/>
      <c r="CW167" s="231"/>
      <c r="CX167" s="231"/>
      <c r="CY167" s="231"/>
      <c r="CZ167" s="232"/>
      <c r="DA167" s="229"/>
      <c r="DB167" s="229"/>
      <c r="DC167" s="229"/>
      <c r="DD167" s="229"/>
      <c r="DE167" s="229"/>
      <c r="DF167" s="229"/>
      <c r="DG167" s="229"/>
      <c r="DH167" s="229"/>
      <c r="DI167" s="229"/>
      <c r="DJ167" s="229"/>
      <c r="DK167" s="229"/>
      <c r="DL167" s="229"/>
      <c r="DM167" s="229"/>
      <c r="DN167" s="229"/>
      <c r="DO167" s="229"/>
      <c r="DP167" s="229"/>
      <c r="DQ167" s="229"/>
      <c r="DR167" s="229"/>
      <c r="DS167" s="229"/>
      <c r="DT167" s="229"/>
      <c r="DU167" s="229"/>
      <c r="DV167" s="229"/>
      <c r="DW167" s="229"/>
      <c r="DX167" s="229"/>
      <c r="DY167" s="229"/>
      <c r="DZ167" s="229"/>
      <c r="EA167" s="229"/>
      <c r="EB167" s="229"/>
      <c r="EC167" s="229"/>
      <c r="ED167" s="229"/>
      <c r="EE167" s="229"/>
    </row>
    <row r="168" spans="1:135" s="2" customFormat="1" ht="15" customHeight="1">
      <c r="A168" s="249">
        <v>9</v>
      </c>
      <c r="B168" s="250"/>
      <c r="C168" s="250"/>
      <c r="D168" s="250"/>
      <c r="E168" s="250"/>
      <c r="F168" s="251"/>
      <c r="G168" s="233" t="s">
        <v>314</v>
      </c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34"/>
      <c r="AD168" s="234"/>
      <c r="AE168" s="234"/>
      <c r="AF168" s="234"/>
      <c r="AG168" s="234"/>
      <c r="AH168" s="234"/>
      <c r="AI168" s="234"/>
      <c r="AJ168" s="234"/>
      <c r="AK168" s="234"/>
      <c r="AL168" s="234"/>
      <c r="AM168" s="234"/>
      <c r="AN168" s="234"/>
      <c r="AO168" s="234"/>
      <c r="AP168" s="234"/>
      <c r="AQ168" s="234"/>
      <c r="AR168" s="234"/>
      <c r="AS168" s="234"/>
      <c r="AT168" s="234"/>
      <c r="AU168" s="234"/>
      <c r="AV168" s="234"/>
      <c r="AW168" s="234"/>
      <c r="AX168" s="234"/>
      <c r="AY168" s="234"/>
      <c r="AZ168" s="234"/>
      <c r="BA168" s="234"/>
      <c r="BB168" s="235"/>
      <c r="BC168" s="236"/>
      <c r="BD168" s="237"/>
      <c r="BE168" s="237"/>
      <c r="BF168" s="237"/>
      <c r="BG168" s="237"/>
      <c r="BH168" s="237"/>
      <c r="BI168" s="237"/>
      <c r="BJ168" s="237"/>
      <c r="BK168" s="237"/>
      <c r="BL168" s="237"/>
      <c r="BM168" s="237"/>
      <c r="BN168" s="237"/>
      <c r="BO168" s="237"/>
      <c r="BP168" s="237"/>
      <c r="BQ168" s="237"/>
      <c r="BR168" s="238"/>
      <c r="BS168" s="230"/>
      <c r="BT168" s="231"/>
      <c r="BU168" s="231"/>
      <c r="BV168" s="231"/>
      <c r="BW168" s="231"/>
      <c r="BX168" s="231"/>
      <c r="BY168" s="231"/>
      <c r="BZ168" s="231"/>
      <c r="CA168" s="231"/>
      <c r="CB168" s="231"/>
      <c r="CC168" s="231"/>
      <c r="CD168" s="231"/>
      <c r="CE168" s="231"/>
      <c r="CF168" s="231"/>
      <c r="CG168" s="231"/>
      <c r="CH168" s="232"/>
      <c r="CI168" s="230">
        <f>124250.3+35851.51</f>
        <v>160101.81</v>
      </c>
      <c r="CJ168" s="231"/>
      <c r="CK168" s="231"/>
      <c r="CL168" s="231"/>
      <c r="CM168" s="231"/>
      <c r="CN168" s="231"/>
      <c r="CO168" s="231"/>
      <c r="CP168" s="231"/>
      <c r="CQ168" s="231"/>
      <c r="CR168" s="231"/>
      <c r="CS168" s="231"/>
      <c r="CT168" s="231"/>
      <c r="CU168" s="231"/>
      <c r="CV168" s="231"/>
      <c r="CW168" s="231"/>
      <c r="CX168" s="231"/>
      <c r="CY168" s="231"/>
      <c r="CZ168" s="232"/>
      <c r="DA168" s="229"/>
      <c r="DB168" s="229"/>
      <c r="DC168" s="229"/>
      <c r="DD168" s="229"/>
      <c r="DE168" s="229"/>
      <c r="DF168" s="229"/>
      <c r="DG168" s="229"/>
      <c r="DH168" s="229"/>
      <c r="DI168" s="229"/>
      <c r="DJ168" s="229"/>
      <c r="DK168" s="229"/>
      <c r="DL168" s="229"/>
      <c r="DM168" s="229"/>
      <c r="DN168" s="229"/>
      <c r="DO168" s="229"/>
      <c r="DP168" s="229"/>
      <c r="DQ168" s="229"/>
      <c r="DR168" s="229"/>
      <c r="DS168" s="229"/>
      <c r="DT168" s="229"/>
      <c r="DU168" s="229"/>
      <c r="DV168" s="229"/>
      <c r="DW168" s="229"/>
      <c r="DX168" s="229"/>
      <c r="DY168" s="229"/>
      <c r="DZ168" s="229"/>
      <c r="EA168" s="229"/>
      <c r="EB168" s="229"/>
      <c r="EC168" s="229"/>
      <c r="ED168" s="229"/>
      <c r="EE168" s="229"/>
    </row>
    <row r="169" spans="1:135" s="2" customFormat="1" ht="15" customHeight="1">
      <c r="A169" s="249">
        <v>10</v>
      </c>
      <c r="B169" s="250"/>
      <c r="C169" s="250"/>
      <c r="D169" s="250"/>
      <c r="E169" s="250"/>
      <c r="F169" s="251"/>
      <c r="G169" s="233" t="s">
        <v>303</v>
      </c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4"/>
      <c r="AR169" s="234"/>
      <c r="AS169" s="234"/>
      <c r="AT169" s="234"/>
      <c r="AU169" s="234"/>
      <c r="AV169" s="234"/>
      <c r="AW169" s="234"/>
      <c r="AX169" s="234"/>
      <c r="AY169" s="234"/>
      <c r="AZ169" s="234"/>
      <c r="BA169" s="234"/>
      <c r="BB169" s="235"/>
      <c r="BC169" s="236"/>
      <c r="BD169" s="237"/>
      <c r="BE169" s="237"/>
      <c r="BF169" s="237"/>
      <c r="BG169" s="237"/>
      <c r="BH169" s="237"/>
      <c r="BI169" s="237"/>
      <c r="BJ169" s="237"/>
      <c r="BK169" s="237"/>
      <c r="BL169" s="237"/>
      <c r="BM169" s="237"/>
      <c r="BN169" s="237"/>
      <c r="BO169" s="237"/>
      <c r="BP169" s="237"/>
      <c r="BQ169" s="237"/>
      <c r="BR169" s="238"/>
      <c r="BS169" s="230"/>
      <c r="BT169" s="231"/>
      <c r="BU169" s="231"/>
      <c r="BV169" s="231"/>
      <c r="BW169" s="231"/>
      <c r="BX169" s="231"/>
      <c r="BY169" s="231"/>
      <c r="BZ169" s="231"/>
      <c r="CA169" s="231"/>
      <c r="CB169" s="231"/>
      <c r="CC169" s="231"/>
      <c r="CD169" s="231"/>
      <c r="CE169" s="231"/>
      <c r="CF169" s="231"/>
      <c r="CG169" s="231"/>
      <c r="CH169" s="232"/>
      <c r="CI169" s="230">
        <f>57000-6740.98-842.2-7819.9+101534.94+23051.7</f>
        <v>166183.56000000003</v>
      </c>
      <c r="CJ169" s="231"/>
      <c r="CK169" s="231"/>
      <c r="CL169" s="231"/>
      <c r="CM169" s="231"/>
      <c r="CN169" s="231"/>
      <c r="CO169" s="231"/>
      <c r="CP169" s="231"/>
      <c r="CQ169" s="231"/>
      <c r="CR169" s="231"/>
      <c r="CS169" s="231"/>
      <c r="CT169" s="231"/>
      <c r="CU169" s="231"/>
      <c r="CV169" s="231"/>
      <c r="CW169" s="231"/>
      <c r="CX169" s="231"/>
      <c r="CY169" s="231"/>
      <c r="CZ169" s="232"/>
      <c r="DA169" s="229"/>
      <c r="DB169" s="229"/>
      <c r="DC169" s="229"/>
      <c r="DD169" s="229"/>
      <c r="DE169" s="229"/>
      <c r="DF169" s="229"/>
      <c r="DG169" s="229"/>
      <c r="DH169" s="229"/>
      <c r="DI169" s="229"/>
      <c r="DJ169" s="229"/>
      <c r="DK169" s="229"/>
      <c r="DL169" s="229"/>
      <c r="DM169" s="229"/>
      <c r="DN169" s="229"/>
      <c r="DO169" s="229"/>
      <c r="DP169" s="229"/>
      <c r="DQ169" s="229"/>
      <c r="DR169" s="229"/>
      <c r="DS169" s="229"/>
      <c r="DT169" s="229"/>
      <c r="DU169" s="229"/>
      <c r="DV169" s="229"/>
      <c r="DW169" s="229"/>
      <c r="DX169" s="229"/>
      <c r="DY169" s="229"/>
      <c r="DZ169" s="229"/>
      <c r="EA169" s="229"/>
      <c r="EB169" s="229"/>
      <c r="EC169" s="229"/>
      <c r="ED169" s="229"/>
      <c r="EE169" s="229"/>
    </row>
    <row r="170" spans="1:135" s="2" customFormat="1" ht="15" customHeight="1">
      <c r="A170" s="223" t="s">
        <v>298</v>
      </c>
      <c r="B170" s="224"/>
      <c r="C170" s="224"/>
      <c r="D170" s="224"/>
      <c r="E170" s="224"/>
      <c r="F170" s="225"/>
      <c r="G170" s="233" t="s">
        <v>325</v>
      </c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34"/>
      <c r="V170" s="234"/>
      <c r="W170" s="234"/>
      <c r="X170" s="234"/>
      <c r="Y170" s="234"/>
      <c r="Z170" s="234"/>
      <c r="AA170" s="234"/>
      <c r="AB170" s="234"/>
      <c r="AC170" s="234"/>
      <c r="AD170" s="234"/>
      <c r="AE170" s="234"/>
      <c r="AF170" s="234"/>
      <c r="AG170" s="234"/>
      <c r="AH170" s="234"/>
      <c r="AI170" s="234"/>
      <c r="AJ170" s="234"/>
      <c r="AK170" s="234"/>
      <c r="AL170" s="234"/>
      <c r="AM170" s="234"/>
      <c r="AN170" s="234"/>
      <c r="AO170" s="234"/>
      <c r="AP170" s="234"/>
      <c r="AQ170" s="234"/>
      <c r="AR170" s="234"/>
      <c r="AS170" s="234"/>
      <c r="AT170" s="234"/>
      <c r="AU170" s="234"/>
      <c r="AV170" s="234"/>
      <c r="AW170" s="234"/>
      <c r="AX170" s="234"/>
      <c r="AY170" s="234"/>
      <c r="AZ170" s="234"/>
      <c r="BA170" s="234"/>
      <c r="BB170" s="235"/>
      <c r="BC170" s="236"/>
      <c r="BD170" s="237"/>
      <c r="BE170" s="237"/>
      <c r="BF170" s="237"/>
      <c r="BG170" s="237"/>
      <c r="BH170" s="237"/>
      <c r="BI170" s="237"/>
      <c r="BJ170" s="237"/>
      <c r="BK170" s="237"/>
      <c r="BL170" s="237"/>
      <c r="BM170" s="237"/>
      <c r="BN170" s="237"/>
      <c r="BO170" s="237"/>
      <c r="BP170" s="237"/>
      <c r="BQ170" s="237"/>
      <c r="BR170" s="238"/>
      <c r="BS170" s="230"/>
      <c r="BT170" s="231"/>
      <c r="BU170" s="231"/>
      <c r="BV170" s="231"/>
      <c r="BW170" s="231"/>
      <c r="BX170" s="231"/>
      <c r="BY170" s="231"/>
      <c r="BZ170" s="231"/>
      <c r="CA170" s="231"/>
      <c r="CB170" s="231"/>
      <c r="CC170" s="231"/>
      <c r="CD170" s="231"/>
      <c r="CE170" s="231"/>
      <c r="CF170" s="231"/>
      <c r="CG170" s="231"/>
      <c r="CH170" s="232"/>
      <c r="CI170" s="230">
        <v>45396.1</v>
      </c>
      <c r="CJ170" s="231"/>
      <c r="CK170" s="231"/>
      <c r="CL170" s="231"/>
      <c r="CM170" s="231"/>
      <c r="CN170" s="231"/>
      <c r="CO170" s="231"/>
      <c r="CP170" s="231"/>
      <c r="CQ170" s="231"/>
      <c r="CR170" s="231"/>
      <c r="CS170" s="231"/>
      <c r="CT170" s="231"/>
      <c r="CU170" s="231"/>
      <c r="CV170" s="231"/>
      <c r="CW170" s="231"/>
      <c r="CX170" s="231"/>
      <c r="CY170" s="231"/>
      <c r="CZ170" s="232"/>
      <c r="DA170" s="229"/>
      <c r="DB170" s="229"/>
      <c r="DC170" s="229"/>
      <c r="DD170" s="229"/>
      <c r="DE170" s="229"/>
      <c r="DF170" s="229"/>
      <c r="DG170" s="229"/>
      <c r="DH170" s="229"/>
      <c r="DI170" s="229"/>
      <c r="DJ170" s="229"/>
      <c r="DK170" s="229"/>
      <c r="DL170" s="229"/>
      <c r="DM170" s="229"/>
      <c r="DN170" s="229"/>
      <c r="DO170" s="229"/>
      <c r="DP170" s="229"/>
      <c r="DQ170" s="229"/>
      <c r="DR170" s="229"/>
      <c r="DS170" s="229"/>
      <c r="DT170" s="229"/>
      <c r="DU170" s="229"/>
      <c r="DV170" s="229"/>
      <c r="DW170" s="229"/>
      <c r="DX170" s="229"/>
      <c r="DY170" s="229"/>
      <c r="DZ170" s="229"/>
      <c r="EA170" s="229"/>
      <c r="EB170" s="229"/>
      <c r="EC170" s="229"/>
      <c r="ED170" s="229"/>
      <c r="EE170" s="229"/>
    </row>
    <row r="171" spans="1:135" s="2" customFormat="1" ht="15" customHeight="1">
      <c r="A171" s="249">
        <v>12</v>
      </c>
      <c r="B171" s="250"/>
      <c r="C171" s="250"/>
      <c r="D171" s="250"/>
      <c r="E171" s="250"/>
      <c r="F171" s="251"/>
      <c r="G171" s="315" t="s">
        <v>280</v>
      </c>
      <c r="H171" s="316"/>
      <c r="I171" s="316"/>
      <c r="J171" s="316"/>
      <c r="K171" s="316"/>
      <c r="L171" s="316"/>
      <c r="M171" s="316"/>
      <c r="N171" s="316"/>
      <c r="O171" s="316"/>
      <c r="P171" s="316"/>
      <c r="Q171" s="316"/>
      <c r="R171" s="316"/>
      <c r="S171" s="316"/>
      <c r="T171" s="316"/>
      <c r="U171" s="316"/>
      <c r="V171" s="316"/>
      <c r="W171" s="316"/>
      <c r="X171" s="316"/>
      <c r="Y171" s="316"/>
      <c r="Z171" s="316"/>
      <c r="AA171" s="316"/>
      <c r="AB171" s="316"/>
      <c r="AC171" s="316"/>
      <c r="AD171" s="316"/>
      <c r="AE171" s="316"/>
      <c r="AF171" s="316"/>
      <c r="AG171" s="316"/>
      <c r="AH171" s="316"/>
      <c r="AI171" s="316"/>
      <c r="AJ171" s="316"/>
      <c r="AK171" s="316"/>
      <c r="AL171" s="316"/>
      <c r="AM171" s="316"/>
      <c r="AN171" s="316"/>
      <c r="AO171" s="316"/>
      <c r="AP171" s="316"/>
      <c r="AQ171" s="316"/>
      <c r="AR171" s="316"/>
      <c r="AS171" s="316"/>
      <c r="AT171" s="316"/>
      <c r="AU171" s="316"/>
      <c r="AV171" s="316"/>
      <c r="AW171" s="316"/>
      <c r="AX171" s="316"/>
      <c r="AY171" s="316"/>
      <c r="AZ171" s="316"/>
      <c r="BA171" s="316"/>
      <c r="BB171" s="317"/>
      <c r="BC171" s="236"/>
      <c r="BD171" s="237"/>
      <c r="BE171" s="237"/>
      <c r="BF171" s="237"/>
      <c r="BG171" s="237"/>
      <c r="BH171" s="237"/>
      <c r="BI171" s="237"/>
      <c r="BJ171" s="237"/>
      <c r="BK171" s="237"/>
      <c r="BL171" s="237"/>
      <c r="BM171" s="237"/>
      <c r="BN171" s="237"/>
      <c r="BO171" s="237"/>
      <c r="BP171" s="237"/>
      <c r="BQ171" s="237"/>
      <c r="BR171" s="238"/>
      <c r="BS171" s="230"/>
      <c r="BT171" s="231"/>
      <c r="BU171" s="231"/>
      <c r="BV171" s="231"/>
      <c r="BW171" s="231"/>
      <c r="BX171" s="231"/>
      <c r="BY171" s="231"/>
      <c r="BZ171" s="231"/>
      <c r="CA171" s="231"/>
      <c r="CB171" s="231"/>
      <c r="CC171" s="231"/>
      <c r="CD171" s="231"/>
      <c r="CE171" s="231"/>
      <c r="CF171" s="231"/>
      <c r="CG171" s="231"/>
      <c r="CH171" s="232"/>
      <c r="CI171" s="230">
        <f>14989.49+10000+12951-15000+8338.3+2142.4</f>
        <v>33421.189999999995</v>
      </c>
      <c r="CJ171" s="231"/>
      <c r="CK171" s="231"/>
      <c r="CL171" s="231"/>
      <c r="CM171" s="231"/>
      <c r="CN171" s="231"/>
      <c r="CO171" s="231"/>
      <c r="CP171" s="231"/>
      <c r="CQ171" s="231"/>
      <c r="CR171" s="231"/>
      <c r="CS171" s="231"/>
      <c r="CT171" s="231"/>
      <c r="CU171" s="231"/>
      <c r="CV171" s="231"/>
      <c r="CW171" s="231"/>
      <c r="CX171" s="231"/>
      <c r="CY171" s="231"/>
      <c r="CZ171" s="232"/>
      <c r="DA171" s="229"/>
      <c r="DB171" s="229"/>
      <c r="DC171" s="229"/>
      <c r="DD171" s="229"/>
      <c r="DE171" s="229"/>
      <c r="DF171" s="229"/>
      <c r="DG171" s="229"/>
      <c r="DH171" s="229"/>
      <c r="DI171" s="229"/>
      <c r="DJ171" s="229"/>
      <c r="DK171" s="229"/>
      <c r="DL171" s="229"/>
      <c r="DM171" s="229"/>
      <c r="DN171" s="229"/>
      <c r="DO171" s="229"/>
      <c r="DP171" s="229"/>
      <c r="DQ171" s="229"/>
      <c r="DR171" s="229"/>
      <c r="DS171" s="229"/>
      <c r="DT171" s="229"/>
      <c r="DU171" s="229"/>
      <c r="DV171" s="229"/>
      <c r="DW171" s="229"/>
      <c r="DX171" s="229"/>
      <c r="DY171" s="229"/>
      <c r="DZ171" s="229"/>
      <c r="EA171" s="229"/>
      <c r="EB171" s="229"/>
      <c r="EC171" s="229"/>
      <c r="ED171" s="229"/>
      <c r="EE171" s="229"/>
    </row>
    <row r="172" spans="1:135" s="2" customFormat="1" ht="15" customHeight="1">
      <c r="A172" s="223" t="s">
        <v>302</v>
      </c>
      <c r="B172" s="224"/>
      <c r="C172" s="224"/>
      <c r="D172" s="224"/>
      <c r="E172" s="224"/>
      <c r="F172" s="225"/>
      <c r="G172" s="233" t="s">
        <v>266</v>
      </c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34"/>
      <c r="U172" s="234"/>
      <c r="V172" s="234"/>
      <c r="W172" s="234"/>
      <c r="X172" s="234"/>
      <c r="Y172" s="234"/>
      <c r="Z172" s="234"/>
      <c r="AA172" s="234"/>
      <c r="AB172" s="234"/>
      <c r="AC172" s="234"/>
      <c r="AD172" s="234"/>
      <c r="AE172" s="234"/>
      <c r="AF172" s="234"/>
      <c r="AG172" s="234"/>
      <c r="AH172" s="234"/>
      <c r="AI172" s="234"/>
      <c r="AJ172" s="234"/>
      <c r="AK172" s="234"/>
      <c r="AL172" s="234"/>
      <c r="AM172" s="234"/>
      <c r="AN172" s="234"/>
      <c r="AO172" s="234"/>
      <c r="AP172" s="234"/>
      <c r="AQ172" s="234"/>
      <c r="AR172" s="234"/>
      <c r="AS172" s="234"/>
      <c r="AT172" s="234"/>
      <c r="AU172" s="234"/>
      <c r="AV172" s="234"/>
      <c r="AW172" s="234"/>
      <c r="AX172" s="234"/>
      <c r="AY172" s="234"/>
      <c r="AZ172" s="234"/>
      <c r="BA172" s="234"/>
      <c r="BB172" s="235"/>
      <c r="BC172" s="236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237"/>
      <c r="BN172" s="237"/>
      <c r="BO172" s="237"/>
      <c r="BP172" s="237"/>
      <c r="BQ172" s="237"/>
      <c r="BR172" s="238"/>
      <c r="BS172" s="230"/>
      <c r="BT172" s="231"/>
      <c r="BU172" s="231"/>
      <c r="BV172" s="231"/>
      <c r="BW172" s="231"/>
      <c r="BX172" s="231"/>
      <c r="BY172" s="231"/>
      <c r="BZ172" s="231"/>
      <c r="CA172" s="231"/>
      <c r="CB172" s="231"/>
      <c r="CC172" s="231"/>
      <c r="CD172" s="231"/>
      <c r="CE172" s="231"/>
      <c r="CF172" s="231"/>
      <c r="CG172" s="231"/>
      <c r="CH172" s="232"/>
      <c r="CI172" s="230"/>
      <c r="CJ172" s="231"/>
      <c r="CK172" s="231"/>
      <c r="CL172" s="231"/>
      <c r="CM172" s="231"/>
      <c r="CN172" s="231"/>
      <c r="CO172" s="231"/>
      <c r="CP172" s="231"/>
      <c r="CQ172" s="231"/>
      <c r="CR172" s="231"/>
      <c r="CS172" s="231"/>
      <c r="CT172" s="231"/>
      <c r="CU172" s="231"/>
      <c r="CV172" s="231"/>
      <c r="CW172" s="231"/>
      <c r="CX172" s="231"/>
      <c r="CY172" s="231"/>
      <c r="CZ172" s="232"/>
      <c r="DA172" s="229"/>
      <c r="DB172" s="229"/>
      <c r="DC172" s="229"/>
      <c r="DD172" s="229"/>
      <c r="DE172" s="229"/>
      <c r="DF172" s="229"/>
      <c r="DG172" s="229"/>
      <c r="DH172" s="229"/>
      <c r="DI172" s="229"/>
      <c r="DJ172" s="229"/>
      <c r="DK172" s="229"/>
      <c r="DL172" s="229"/>
      <c r="DM172" s="229"/>
      <c r="DN172" s="229"/>
      <c r="DO172" s="229"/>
      <c r="DP172" s="229"/>
      <c r="DQ172" s="229"/>
      <c r="DR172" s="229"/>
      <c r="DS172" s="229"/>
      <c r="DT172" s="229"/>
      <c r="DU172" s="229"/>
      <c r="DV172" s="229"/>
      <c r="DW172" s="229"/>
      <c r="DX172" s="229"/>
      <c r="DY172" s="229"/>
      <c r="DZ172" s="229"/>
      <c r="EA172" s="229"/>
      <c r="EB172" s="229"/>
      <c r="EC172" s="229"/>
      <c r="ED172" s="229"/>
      <c r="EE172" s="229"/>
    </row>
    <row r="173" spans="1:135" s="2" customFormat="1" ht="15" customHeight="1">
      <c r="A173" s="223" t="s">
        <v>304</v>
      </c>
      <c r="B173" s="224"/>
      <c r="C173" s="224"/>
      <c r="D173" s="224"/>
      <c r="E173" s="224"/>
      <c r="F173" s="225"/>
      <c r="G173" s="233" t="s">
        <v>286</v>
      </c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34"/>
      <c r="U173" s="234"/>
      <c r="V173" s="234"/>
      <c r="W173" s="234"/>
      <c r="X173" s="234"/>
      <c r="Y173" s="234"/>
      <c r="Z173" s="234"/>
      <c r="AA173" s="234"/>
      <c r="AB173" s="234"/>
      <c r="AC173" s="234"/>
      <c r="AD173" s="234"/>
      <c r="AE173" s="234"/>
      <c r="AF173" s="234"/>
      <c r="AG173" s="234"/>
      <c r="AH173" s="234"/>
      <c r="AI173" s="234"/>
      <c r="AJ173" s="234"/>
      <c r="AK173" s="234"/>
      <c r="AL173" s="234"/>
      <c r="AM173" s="234"/>
      <c r="AN173" s="234"/>
      <c r="AO173" s="234"/>
      <c r="AP173" s="234"/>
      <c r="AQ173" s="234"/>
      <c r="AR173" s="234"/>
      <c r="AS173" s="234"/>
      <c r="AT173" s="234"/>
      <c r="AU173" s="234"/>
      <c r="AV173" s="234"/>
      <c r="AW173" s="234"/>
      <c r="AX173" s="234"/>
      <c r="AY173" s="234"/>
      <c r="AZ173" s="234"/>
      <c r="BA173" s="234"/>
      <c r="BB173" s="235"/>
      <c r="BC173" s="236"/>
      <c r="BD173" s="237"/>
      <c r="BE173" s="237"/>
      <c r="BF173" s="237"/>
      <c r="BG173" s="237"/>
      <c r="BH173" s="237"/>
      <c r="BI173" s="237"/>
      <c r="BJ173" s="237"/>
      <c r="BK173" s="237"/>
      <c r="BL173" s="237"/>
      <c r="BM173" s="237"/>
      <c r="BN173" s="237"/>
      <c r="BO173" s="237"/>
      <c r="BP173" s="237"/>
      <c r="BQ173" s="237"/>
      <c r="BR173" s="238"/>
      <c r="BS173" s="230"/>
      <c r="BT173" s="231"/>
      <c r="BU173" s="231"/>
      <c r="BV173" s="231"/>
      <c r="BW173" s="231"/>
      <c r="BX173" s="231"/>
      <c r="BY173" s="231"/>
      <c r="BZ173" s="231"/>
      <c r="CA173" s="231"/>
      <c r="CB173" s="231"/>
      <c r="CC173" s="231"/>
      <c r="CD173" s="231"/>
      <c r="CE173" s="231"/>
      <c r="CF173" s="231"/>
      <c r="CG173" s="231"/>
      <c r="CH173" s="232"/>
      <c r="CI173" s="230"/>
      <c r="CJ173" s="231"/>
      <c r="CK173" s="231"/>
      <c r="CL173" s="231"/>
      <c r="CM173" s="231"/>
      <c r="CN173" s="231"/>
      <c r="CO173" s="231"/>
      <c r="CP173" s="231"/>
      <c r="CQ173" s="231"/>
      <c r="CR173" s="231"/>
      <c r="CS173" s="231"/>
      <c r="CT173" s="231"/>
      <c r="CU173" s="231"/>
      <c r="CV173" s="231"/>
      <c r="CW173" s="231"/>
      <c r="CX173" s="231"/>
      <c r="CY173" s="231"/>
      <c r="CZ173" s="232"/>
      <c r="DA173" s="229"/>
      <c r="DB173" s="229"/>
      <c r="DC173" s="229"/>
      <c r="DD173" s="229"/>
      <c r="DE173" s="229"/>
      <c r="DF173" s="229"/>
      <c r="DG173" s="229"/>
      <c r="DH173" s="229"/>
      <c r="DI173" s="229"/>
      <c r="DJ173" s="229"/>
      <c r="DK173" s="229"/>
      <c r="DL173" s="229"/>
      <c r="DM173" s="229"/>
      <c r="DN173" s="229"/>
      <c r="DO173" s="229"/>
      <c r="DP173" s="229"/>
      <c r="DQ173" s="229"/>
      <c r="DR173" s="229"/>
      <c r="DS173" s="229"/>
      <c r="DT173" s="229"/>
      <c r="DU173" s="229"/>
      <c r="DV173" s="229"/>
      <c r="DW173" s="229"/>
      <c r="DX173" s="229"/>
      <c r="DY173" s="229"/>
      <c r="DZ173" s="229"/>
      <c r="EA173" s="229"/>
      <c r="EB173" s="229"/>
      <c r="EC173" s="229"/>
      <c r="ED173" s="229"/>
      <c r="EE173" s="229"/>
    </row>
    <row r="174" spans="1:135" s="2" customFormat="1" ht="15" customHeight="1">
      <c r="A174" s="223" t="s">
        <v>305</v>
      </c>
      <c r="B174" s="224"/>
      <c r="C174" s="224"/>
      <c r="D174" s="224"/>
      <c r="E174" s="224"/>
      <c r="F174" s="225"/>
      <c r="G174" s="233" t="s">
        <v>306</v>
      </c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  <c r="W174" s="234"/>
      <c r="X174" s="234"/>
      <c r="Y174" s="234"/>
      <c r="Z174" s="234"/>
      <c r="AA174" s="234"/>
      <c r="AB174" s="234"/>
      <c r="AC174" s="234"/>
      <c r="AD174" s="234"/>
      <c r="AE174" s="234"/>
      <c r="AF174" s="234"/>
      <c r="AG174" s="234"/>
      <c r="AH174" s="234"/>
      <c r="AI174" s="234"/>
      <c r="AJ174" s="234"/>
      <c r="AK174" s="234"/>
      <c r="AL174" s="234"/>
      <c r="AM174" s="234"/>
      <c r="AN174" s="234"/>
      <c r="AO174" s="234"/>
      <c r="AP174" s="234"/>
      <c r="AQ174" s="234"/>
      <c r="AR174" s="234"/>
      <c r="AS174" s="234"/>
      <c r="AT174" s="234"/>
      <c r="AU174" s="234"/>
      <c r="AV174" s="234"/>
      <c r="AW174" s="234"/>
      <c r="AX174" s="234"/>
      <c r="AY174" s="234"/>
      <c r="AZ174" s="234"/>
      <c r="BA174" s="234"/>
      <c r="BB174" s="235"/>
      <c r="BC174" s="236"/>
      <c r="BD174" s="237"/>
      <c r="BE174" s="237"/>
      <c r="BF174" s="237"/>
      <c r="BG174" s="237"/>
      <c r="BH174" s="237"/>
      <c r="BI174" s="237"/>
      <c r="BJ174" s="237"/>
      <c r="BK174" s="237"/>
      <c r="BL174" s="237"/>
      <c r="BM174" s="237"/>
      <c r="BN174" s="237"/>
      <c r="BO174" s="237"/>
      <c r="BP174" s="237"/>
      <c r="BQ174" s="237"/>
      <c r="BR174" s="238"/>
      <c r="BS174" s="230"/>
      <c r="BT174" s="231"/>
      <c r="BU174" s="231"/>
      <c r="BV174" s="231"/>
      <c r="BW174" s="231"/>
      <c r="BX174" s="231"/>
      <c r="BY174" s="231"/>
      <c r="BZ174" s="231"/>
      <c r="CA174" s="231"/>
      <c r="CB174" s="231"/>
      <c r="CC174" s="231"/>
      <c r="CD174" s="231"/>
      <c r="CE174" s="231"/>
      <c r="CF174" s="231"/>
      <c r="CG174" s="231"/>
      <c r="CH174" s="232"/>
      <c r="CI174" s="230">
        <v>3000</v>
      </c>
      <c r="CJ174" s="231"/>
      <c r="CK174" s="231"/>
      <c r="CL174" s="231"/>
      <c r="CM174" s="231"/>
      <c r="CN174" s="231"/>
      <c r="CO174" s="231"/>
      <c r="CP174" s="231"/>
      <c r="CQ174" s="231"/>
      <c r="CR174" s="231"/>
      <c r="CS174" s="231"/>
      <c r="CT174" s="231"/>
      <c r="CU174" s="231"/>
      <c r="CV174" s="231"/>
      <c r="CW174" s="231"/>
      <c r="CX174" s="231"/>
      <c r="CY174" s="231"/>
      <c r="CZ174" s="232"/>
      <c r="DA174" s="229"/>
      <c r="DB174" s="229"/>
      <c r="DC174" s="229"/>
      <c r="DD174" s="229"/>
      <c r="DE174" s="229"/>
      <c r="DF174" s="229"/>
      <c r="DG174" s="229"/>
      <c r="DH174" s="229"/>
      <c r="DI174" s="229"/>
      <c r="DJ174" s="229"/>
      <c r="DK174" s="229"/>
      <c r="DL174" s="229"/>
      <c r="DM174" s="229"/>
      <c r="DN174" s="229"/>
      <c r="DO174" s="229"/>
      <c r="DP174" s="229"/>
      <c r="DQ174" s="229"/>
      <c r="DR174" s="229"/>
      <c r="DS174" s="229"/>
      <c r="DT174" s="229"/>
      <c r="DU174" s="229"/>
      <c r="DV174" s="229"/>
      <c r="DW174" s="229"/>
      <c r="DX174" s="229"/>
      <c r="DY174" s="229"/>
      <c r="DZ174" s="229"/>
      <c r="EA174" s="229"/>
      <c r="EB174" s="229"/>
      <c r="EC174" s="229"/>
      <c r="ED174" s="229"/>
      <c r="EE174" s="229"/>
    </row>
    <row r="175" spans="1:135" s="2" customFormat="1" ht="15" customHeight="1">
      <c r="A175" s="223"/>
      <c r="B175" s="224"/>
      <c r="C175" s="224"/>
      <c r="D175" s="224"/>
      <c r="E175" s="224"/>
      <c r="F175" s="225"/>
      <c r="G175" s="246" t="s">
        <v>8</v>
      </c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  <c r="AA175" s="247"/>
      <c r="AB175" s="247"/>
      <c r="AC175" s="247"/>
      <c r="AD175" s="247"/>
      <c r="AE175" s="247"/>
      <c r="AF175" s="247"/>
      <c r="AG175" s="247"/>
      <c r="AH175" s="247"/>
      <c r="AI175" s="247"/>
      <c r="AJ175" s="247"/>
      <c r="AK175" s="247"/>
      <c r="AL175" s="247"/>
      <c r="AM175" s="247"/>
      <c r="AN175" s="247"/>
      <c r="AO175" s="247"/>
      <c r="AP175" s="247"/>
      <c r="AQ175" s="247"/>
      <c r="AR175" s="247"/>
      <c r="AS175" s="247"/>
      <c r="AT175" s="247"/>
      <c r="AU175" s="247"/>
      <c r="AV175" s="247"/>
      <c r="AW175" s="247"/>
      <c r="AX175" s="247"/>
      <c r="AY175" s="247"/>
      <c r="AZ175" s="247"/>
      <c r="BA175" s="247"/>
      <c r="BB175" s="248"/>
      <c r="BC175" s="236">
        <f>SUM(BC160:BC172)</f>
        <v>0</v>
      </c>
      <c r="BD175" s="237"/>
      <c r="BE175" s="237"/>
      <c r="BF175" s="237"/>
      <c r="BG175" s="237"/>
      <c r="BH175" s="237"/>
      <c r="BI175" s="237"/>
      <c r="BJ175" s="237"/>
      <c r="BK175" s="237"/>
      <c r="BL175" s="237"/>
      <c r="BM175" s="237"/>
      <c r="BN175" s="237"/>
      <c r="BO175" s="237"/>
      <c r="BP175" s="237"/>
      <c r="BQ175" s="237"/>
      <c r="BR175" s="238"/>
      <c r="BS175" s="226" t="s">
        <v>9</v>
      </c>
      <c r="BT175" s="227"/>
      <c r="BU175" s="227"/>
      <c r="BV175" s="227"/>
      <c r="BW175" s="227"/>
      <c r="BX175" s="227"/>
      <c r="BY175" s="227"/>
      <c r="BZ175" s="227"/>
      <c r="CA175" s="227"/>
      <c r="CB175" s="227"/>
      <c r="CC175" s="227"/>
      <c r="CD175" s="227"/>
      <c r="CE175" s="227"/>
      <c r="CF175" s="227"/>
      <c r="CG175" s="227"/>
      <c r="CH175" s="228"/>
      <c r="CI175" s="236">
        <f>CI160+CI161+CI162+CI163+CI164+CI165+CI166+CI167+CI168+CI169+CI170+CI171+CI172+CI173+CI174</f>
        <v>1082335.05</v>
      </c>
      <c r="CJ175" s="237"/>
      <c r="CK175" s="237"/>
      <c r="CL175" s="237"/>
      <c r="CM175" s="237"/>
      <c r="CN175" s="237"/>
      <c r="CO175" s="237"/>
      <c r="CP175" s="237"/>
      <c r="CQ175" s="237"/>
      <c r="CR175" s="237"/>
      <c r="CS175" s="237"/>
      <c r="CT175" s="237"/>
      <c r="CU175" s="237"/>
      <c r="CV175" s="237"/>
      <c r="CW175" s="237"/>
      <c r="CX175" s="237"/>
      <c r="CY175" s="237"/>
      <c r="CZ175" s="238"/>
      <c r="DA175" s="229"/>
      <c r="DB175" s="229"/>
      <c r="DC175" s="229"/>
      <c r="DD175" s="229"/>
      <c r="DE175" s="229"/>
      <c r="DF175" s="229"/>
      <c r="DG175" s="229"/>
      <c r="DH175" s="229"/>
      <c r="DI175" s="229"/>
      <c r="DJ175" s="229"/>
      <c r="DK175" s="229"/>
      <c r="DL175" s="229"/>
      <c r="DM175" s="229"/>
      <c r="DN175" s="229"/>
      <c r="DO175" s="229"/>
      <c r="DP175" s="229"/>
      <c r="DQ175" s="229"/>
      <c r="DR175" s="229"/>
      <c r="DS175" s="229"/>
      <c r="DT175" s="229"/>
      <c r="DU175" s="229"/>
      <c r="DV175" s="229"/>
      <c r="DW175" s="229"/>
      <c r="DX175" s="229"/>
      <c r="DY175" s="229"/>
      <c r="DZ175" s="229"/>
      <c r="EA175" s="229"/>
      <c r="EB175" s="229"/>
      <c r="EC175" s="229"/>
      <c r="ED175" s="229"/>
      <c r="EE175" s="229"/>
    </row>
    <row r="176" spans="105:135" s="2" customFormat="1" ht="12" customHeight="1">
      <c r="DA176" s="229"/>
      <c r="DB176" s="229"/>
      <c r="DC176" s="229"/>
      <c r="DD176" s="229"/>
      <c r="DE176" s="229"/>
      <c r="DF176" s="229"/>
      <c r="DG176" s="229"/>
      <c r="DH176" s="229"/>
      <c r="DI176" s="229"/>
      <c r="DJ176" s="229"/>
      <c r="DK176" s="229"/>
      <c r="DL176" s="229"/>
      <c r="DM176" s="229"/>
      <c r="DN176" s="229"/>
      <c r="DO176" s="229"/>
      <c r="DP176" s="229"/>
      <c r="DQ176" s="229"/>
      <c r="DR176" s="229"/>
      <c r="DS176" s="229"/>
      <c r="DT176" s="229"/>
      <c r="DU176" s="229"/>
      <c r="DV176" s="229"/>
      <c r="DW176" s="229"/>
      <c r="DX176" s="229"/>
      <c r="DY176" s="229"/>
      <c r="DZ176" s="229"/>
      <c r="EA176" s="229"/>
      <c r="EB176" s="229"/>
      <c r="EC176" s="229"/>
      <c r="ED176" s="229"/>
      <c r="EE176" s="229"/>
    </row>
    <row r="177" spans="1:135" ht="13.5">
      <c r="A177" s="229" t="s">
        <v>287</v>
      </c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29"/>
      <c r="BH177" s="229"/>
      <c r="BI177" s="229"/>
      <c r="BJ177" s="229"/>
      <c r="BK177" s="229"/>
      <c r="BL177" s="229"/>
      <c r="BM177" s="229"/>
      <c r="BN177" s="229"/>
      <c r="BO177" s="229"/>
      <c r="BP177" s="229"/>
      <c r="BQ177" s="229"/>
      <c r="BR177" s="229"/>
      <c r="BS177" s="229"/>
      <c r="BT177" s="229"/>
      <c r="BU177" s="229"/>
      <c r="BV177" s="229"/>
      <c r="BW177" s="229"/>
      <c r="BX177" s="229"/>
      <c r="BY177" s="229"/>
      <c r="BZ177" s="229"/>
      <c r="CA177" s="229"/>
      <c r="CB177" s="229"/>
      <c r="CC177" s="229"/>
      <c r="CD177" s="229"/>
      <c r="CE177" s="229"/>
      <c r="CF177" s="229"/>
      <c r="CG177" s="229"/>
      <c r="CH177" s="229"/>
      <c r="CI177" s="229"/>
      <c r="CJ177" s="229"/>
      <c r="CK177" s="229"/>
      <c r="CL177" s="229"/>
      <c r="CM177" s="229"/>
      <c r="CN177" s="229"/>
      <c r="CO177" s="229"/>
      <c r="CP177" s="229"/>
      <c r="CQ177" s="229"/>
      <c r="CR177" s="229"/>
      <c r="CS177" s="229"/>
      <c r="CT177" s="229"/>
      <c r="CU177" s="229"/>
      <c r="CV177" s="229"/>
      <c r="CW177" s="229"/>
      <c r="CX177" s="229"/>
      <c r="CY177" s="229"/>
      <c r="CZ177" s="229"/>
      <c r="DA177" s="229"/>
      <c r="DB177" s="229"/>
      <c r="DC177" s="229"/>
      <c r="DD177" s="229"/>
      <c r="DE177" s="229"/>
      <c r="DF177" s="229"/>
      <c r="DG177" s="229"/>
      <c r="DH177" s="229"/>
      <c r="DI177" s="229"/>
      <c r="DJ177" s="229"/>
      <c r="DK177" s="229"/>
      <c r="DL177" s="229"/>
      <c r="DM177" s="229"/>
      <c r="DN177" s="229"/>
      <c r="DO177" s="229"/>
      <c r="DP177" s="229"/>
      <c r="DQ177" s="229"/>
      <c r="DR177" s="229"/>
      <c r="DS177" s="229"/>
      <c r="DT177" s="229"/>
      <c r="DU177" s="229"/>
      <c r="DV177" s="229"/>
      <c r="DW177" s="229"/>
      <c r="DX177" s="229"/>
      <c r="DY177" s="229"/>
      <c r="DZ177" s="229"/>
      <c r="EA177" s="229"/>
      <c r="EB177" s="229"/>
      <c r="EC177" s="229"/>
      <c r="ED177" s="229"/>
      <c r="EE177" s="229"/>
    </row>
    <row r="178" spans="1:135" ht="13.5">
      <c r="A178" s="219"/>
      <c r="B178" s="219"/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19"/>
      <c r="AY178" s="219"/>
      <c r="AZ178" s="219"/>
      <c r="BA178" s="219"/>
      <c r="BB178" s="219"/>
      <c r="BC178" s="219"/>
      <c r="BD178" s="219"/>
      <c r="BE178" s="219"/>
      <c r="BF178" s="219"/>
      <c r="BG178" s="219"/>
      <c r="BH178" s="219"/>
      <c r="BI178" s="219"/>
      <c r="BJ178" s="219"/>
      <c r="BK178" s="219"/>
      <c r="BL178" s="219"/>
      <c r="BM178" s="219"/>
      <c r="BN178" s="219"/>
      <c r="BO178" s="219"/>
      <c r="BP178" s="219"/>
      <c r="BQ178" s="219"/>
      <c r="BR178" s="219"/>
      <c r="BS178" s="219"/>
      <c r="BT178" s="219"/>
      <c r="BU178" s="219"/>
      <c r="BV178" s="219"/>
      <c r="BW178" s="219"/>
      <c r="BX178" s="219"/>
      <c r="BY178" s="219"/>
      <c r="BZ178" s="219"/>
      <c r="CA178" s="219"/>
      <c r="CB178" s="219"/>
      <c r="CC178" s="219"/>
      <c r="CD178" s="219"/>
      <c r="CE178" s="219"/>
      <c r="CF178" s="219"/>
      <c r="CG178" s="219"/>
      <c r="CH178" s="219"/>
      <c r="CI178" s="219"/>
      <c r="CJ178" s="219"/>
      <c r="CK178" s="219"/>
      <c r="CL178" s="219"/>
      <c r="CM178" s="219"/>
      <c r="CN178" s="219"/>
      <c r="CO178" s="219"/>
      <c r="CP178" s="219"/>
      <c r="CQ178" s="219"/>
      <c r="CR178" s="219"/>
      <c r="CS178" s="219"/>
      <c r="CT178" s="219"/>
      <c r="CU178" s="219"/>
      <c r="CV178" s="219"/>
      <c r="CW178" s="219"/>
      <c r="CX178" s="219"/>
      <c r="CY178" s="219"/>
      <c r="CZ178" s="219"/>
      <c r="DA178" s="229"/>
      <c r="DB178" s="229"/>
      <c r="DC178" s="229"/>
      <c r="DD178" s="229"/>
      <c r="DE178" s="229"/>
      <c r="DF178" s="229"/>
      <c r="DG178" s="229"/>
      <c r="DH178" s="229"/>
      <c r="DI178" s="229"/>
      <c r="DJ178" s="229"/>
      <c r="DK178" s="229"/>
      <c r="DL178" s="229"/>
      <c r="DM178" s="229"/>
      <c r="DN178" s="229"/>
      <c r="DO178" s="229"/>
      <c r="DP178" s="229"/>
      <c r="DQ178" s="229"/>
      <c r="DR178" s="229"/>
      <c r="DS178" s="229"/>
      <c r="DT178" s="229"/>
      <c r="DU178" s="229"/>
      <c r="DV178" s="229"/>
      <c r="DW178" s="229"/>
      <c r="DX178" s="229"/>
      <c r="DY178" s="229"/>
      <c r="DZ178" s="229"/>
      <c r="EA178" s="229"/>
      <c r="EB178" s="229"/>
      <c r="EC178" s="229"/>
      <c r="ED178" s="229"/>
      <c r="EE178" s="229"/>
    </row>
    <row r="179" spans="1:135" ht="12.75">
      <c r="A179" s="220" t="s">
        <v>0</v>
      </c>
      <c r="B179" s="221"/>
      <c r="C179" s="221"/>
      <c r="D179" s="221"/>
      <c r="E179" s="221"/>
      <c r="F179" s="222"/>
      <c r="G179" s="220" t="s">
        <v>14</v>
      </c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1"/>
      <c r="AV179" s="221"/>
      <c r="AW179" s="221"/>
      <c r="AX179" s="221"/>
      <c r="AY179" s="221"/>
      <c r="AZ179" s="221"/>
      <c r="BA179" s="221"/>
      <c r="BB179" s="221"/>
      <c r="BC179" s="221"/>
      <c r="BD179" s="221"/>
      <c r="BE179" s="221"/>
      <c r="BF179" s="221"/>
      <c r="BG179" s="221"/>
      <c r="BH179" s="221"/>
      <c r="BI179" s="221"/>
      <c r="BJ179" s="221"/>
      <c r="BK179" s="221"/>
      <c r="BL179" s="221"/>
      <c r="BM179" s="221"/>
      <c r="BN179" s="221"/>
      <c r="BO179" s="221"/>
      <c r="BP179" s="221"/>
      <c r="BQ179" s="221"/>
      <c r="BR179" s="222"/>
      <c r="BS179" s="220" t="s">
        <v>73</v>
      </c>
      <c r="BT179" s="221"/>
      <c r="BU179" s="221"/>
      <c r="BV179" s="221"/>
      <c r="BW179" s="221"/>
      <c r="BX179" s="221"/>
      <c r="BY179" s="221"/>
      <c r="BZ179" s="221"/>
      <c r="CA179" s="221"/>
      <c r="CB179" s="221"/>
      <c r="CC179" s="221"/>
      <c r="CD179" s="221"/>
      <c r="CE179" s="221"/>
      <c r="CF179" s="221"/>
      <c r="CG179" s="221"/>
      <c r="CH179" s="222"/>
      <c r="CI179" s="220" t="s">
        <v>74</v>
      </c>
      <c r="CJ179" s="221"/>
      <c r="CK179" s="221"/>
      <c r="CL179" s="221"/>
      <c r="CM179" s="221"/>
      <c r="CN179" s="221"/>
      <c r="CO179" s="221"/>
      <c r="CP179" s="221"/>
      <c r="CQ179" s="221"/>
      <c r="CR179" s="221"/>
      <c r="CS179" s="221"/>
      <c r="CT179" s="221"/>
      <c r="CU179" s="221"/>
      <c r="CV179" s="221"/>
      <c r="CW179" s="221"/>
      <c r="CX179" s="221"/>
      <c r="CY179" s="221"/>
      <c r="CZ179" s="222"/>
      <c r="DA179" s="229"/>
      <c r="DB179" s="229"/>
      <c r="DC179" s="229"/>
      <c r="DD179" s="229"/>
      <c r="DE179" s="229"/>
      <c r="DF179" s="229"/>
      <c r="DG179" s="229"/>
      <c r="DH179" s="229"/>
      <c r="DI179" s="229"/>
      <c r="DJ179" s="229"/>
      <c r="DK179" s="229"/>
      <c r="DL179" s="229"/>
      <c r="DM179" s="229"/>
      <c r="DN179" s="229"/>
      <c r="DO179" s="229"/>
      <c r="DP179" s="229"/>
      <c r="DQ179" s="229"/>
      <c r="DR179" s="229"/>
      <c r="DS179" s="229"/>
      <c r="DT179" s="229"/>
      <c r="DU179" s="229"/>
      <c r="DV179" s="229"/>
      <c r="DW179" s="229"/>
      <c r="DX179" s="229"/>
      <c r="DY179" s="229"/>
      <c r="DZ179" s="229"/>
      <c r="EA179" s="229"/>
      <c r="EB179" s="229"/>
      <c r="EC179" s="229"/>
      <c r="ED179" s="229"/>
      <c r="EE179" s="229"/>
    </row>
    <row r="180" spans="1:135" ht="12.75">
      <c r="A180" s="218">
        <v>1</v>
      </c>
      <c r="B180" s="218"/>
      <c r="C180" s="218"/>
      <c r="D180" s="218"/>
      <c r="E180" s="218"/>
      <c r="F180" s="218"/>
      <c r="G180" s="218">
        <v>2</v>
      </c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  <c r="AI180" s="218"/>
      <c r="AJ180" s="218"/>
      <c r="AK180" s="218"/>
      <c r="AL180" s="218"/>
      <c r="AM180" s="218"/>
      <c r="AN180" s="218"/>
      <c r="AO180" s="218"/>
      <c r="AP180" s="218"/>
      <c r="AQ180" s="218"/>
      <c r="AR180" s="218"/>
      <c r="AS180" s="218"/>
      <c r="AT180" s="218"/>
      <c r="AU180" s="218"/>
      <c r="AV180" s="218"/>
      <c r="AW180" s="218"/>
      <c r="AX180" s="218"/>
      <c r="AY180" s="218"/>
      <c r="AZ180" s="218"/>
      <c r="BA180" s="218"/>
      <c r="BB180" s="218"/>
      <c r="BC180" s="218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>
        <v>3</v>
      </c>
      <c r="BT180" s="218"/>
      <c r="BU180" s="218"/>
      <c r="BV180" s="218"/>
      <c r="BW180" s="218"/>
      <c r="BX180" s="218"/>
      <c r="BY180" s="218"/>
      <c r="BZ180" s="218"/>
      <c r="CA180" s="218"/>
      <c r="CB180" s="218"/>
      <c r="CC180" s="218"/>
      <c r="CD180" s="218"/>
      <c r="CE180" s="218"/>
      <c r="CF180" s="218"/>
      <c r="CG180" s="218"/>
      <c r="CH180" s="218"/>
      <c r="CI180" s="218">
        <v>4</v>
      </c>
      <c r="CJ180" s="218"/>
      <c r="CK180" s="218"/>
      <c r="CL180" s="218"/>
      <c r="CM180" s="218"/>
      <c r="CN180" s="218"/>
      <c r="CO180" s="218"/>
      <c r="CP180" s="218"/>
      <c r="CQ180" s="218"/>
      <c r="CR180" s="218"/>
      <c r="CS180" s="218"/>
      <c r="CT180" s="218"/>
      <c r="CU180" s="218"/>
      <c r="CV180" s="218"/>
      <c r="CW180" s="218"/>
      <c r="CX180" s="218"/>
      <c r="CY180" s="218"/>
      <c r="CZ180" s="218"/>
      <c r="DA180" s="229"/>
      <c r="DB180" s="229"/>
      <c r="DC180" s="229"/>
      <c r="DD180" s="229"/>
      <c r="DE180" s="229"/>
      <c r="DF180" s="229"/>
      <c r="DG180" s="229"/>
      <c r="DH180" s="229"/>
      <c r="DI180" s="229"/>
      <c r="DJ180" s="229"/>
      <c r="DK180" s="229"/>
      <c r="DL180" s="229"/>
      <c r="DM180" s="229"/>
      <c r="DN180" s="229"/>
      <c r="DO180" s="229"/>
      <c r="DP180" s="229"/>
      <c r="DQ180" s="229"/>
      <c r="DR180" s="229"/>
      <c r="DS180" s="229"/>
      <c r="DT180" s="229"/>
      <c r="DU180" s="229"/>
      <c r="DV180" s="229"/>
      <c r="DW180" s="229"/>
      <c r="DX180" s="229"/>
      <c r="DY180" s="229"/>
      <c r="DZ180" s="229"/>
      <c r="EA180" s="229"/>
      <c r="EB180" s="229"/>
      <c r="EC180" s="229"/>
      <c r="ED180" s="229"/>
      <c r="EE180" s="229"/>
    </row>
    <row r="181" spans="1:135" ht="40.5" customHeight="1">
      <c r="A181" s="209" t="s">
        <v>24</v>
      </c>
      <c r="B181" s="209"/>
      <c r="C181" s="209"/>
      <c r="D181" s="209"/>
      <c r="E181" s="209"/>
      <c r="F181" s="209"/>
      <c r="G181" s="215" t="s">
        <v>288</v>
      </c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  <c r="AS181" s="216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216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7"/>
      <c r="BS181" s="214">
        <v>1</v>
      </c>
      <c r="BT181" s="214"/>
      <c r="BU181" s="214"/>
      <c r="BV181" s="214"/>
      <c r="BW181" s="214"/>
      <c r="BX181" s="214"/>
      <c r="BY181" s="214"/>
      <c r="BZ181" s="214"/>
      <c r="CA181" s="214"/>
      <c r="CB181" s="214"/>
      <c r="CC181" s="214"/>
      <c r="CD181" s="214"/>
      <c r="CE181" s="214"/>
      <c r="CF181" s="214"/>
      <c r="CG181" s="214"/>
      <c r="CH181" s="214"/>
      <c r="CI181" s="214"/>
      <c r="CJ181" s="214"/>
      <c r="CK181" s="214"/>
      <c r="CL181" s="214"/>
      <c r="CM181" s="214"/>
      <c r="CN181" s="214"/>
      <c r="CO181" s="214"/>
      <c r="CP181" s="214"/>
      <c r="CQ181" s="214"/>
      <c r="CR181" s="214"/>
      <c r="CS181" s="214"/>
      <c r="CT181" s="214"/>
      <c r="CU181" s="214"/>
      <c r="CV181" s="214"/>
      <c r="CW181" s="214"/>
      <c r="CX181" s="214"/>
      <c r="CY181" s="214"/>
      <c r="CZ181" s="214"/>
      <c r="DA181" s="229"/>
      <c r="DB181" s="229"/>
      <c r="DC181" s="229"/>
      <c r="DD181" s="229"/>
      <c r="DE181" s="229"/>
      <c r="DF181" s="229"/>
      <c r="DG181" s="229"/>
      <c r="DH181" s="229"/>
      <c r="DI181" s="229"/>
      <c r="DJ181" s="229"/>
      <c r="DK181" s="229"/>
      <c r="DL181" s="229"/>
      <c r="DM181" s="229"/>
      <c r="DN181" s="229"/>
      <c r="DO181" s="229"/>
      <c r="DP181" s="229"/>
      <c r="DQ181" s="229"/>
      <c r="DR181" s="229"/>
      <c r="DS181" s="229"/>
      <c r="DT181" s="229"/>
      <c r="DU181" s="229"/>
      <c r="DV181" s="229"/>
      <c r="DW181" s="229"/>
      <c r="DX181" s="229"/>
      <c r="DY181" s="229"/>
      <c r="DZ181" s="229"/>
      <c r="EA181" s="229"/>
      <c r="EB181" s="229"/>
      <c r="EC181" s="229"/>
      <c r="ED181" s="229"/>
      <c r="EE181" s="229"/>
    </row>
    <row r="182" spans="1:135" ht="18" customHeight="1">
      <c r="A182" s="209"/>
      <c r="B182" s="209"/>
      <c r="C182" s="209"/>
      <c r="D182" s="209"/>
      <c r="E182" s="209"/>
      <c r="F182" s="209"/>
      <c r="G182" s="210" t="s">
        <v>8</v>
      </c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1"/>
      <c r="AX182" s="211"/>
      <c r="AY182" s="211"/>
      <c r="AZ182" s="211"/>
      <c r="BA182" s="211"/>
      <c r="BB182" s="211"/>
      <c r="BC182" s="211"/>
      <c r="BD182" s="211"/>
      <c r="BE182" s="211"/>
      <c r="BF182" s="211"/>
      <c r="BG182" s="211"/>
      <c r="BH182" s="211"/>
      <c r="BI182" s="211"/>
      <c r="BJ182" s="211"/>
      <c r="BK182" s="211"/>
      <c r="BL182" s="211"/>
      <c r="BM182" s="211"/>
      <c r="BN182" s="211"/>
      <c r="BO182" s="211"/>
      <c r="BP182" s="211"/>
      <c r="BQ182" s="211"/>
      <c r="BR182" s="212"/>
      <c r="BS182" s="213" t="s">
        <v>9</v>
      </c>
      <c r="BT182" s="213"/>
      <c r="BU182" s="213"/>
      <c r="BV182" s="213"/>
      <c r="BW182" s="213"/>
      <c r="BX182" s="213"/>
      <c r="BY182" s="213"/>
      <c r="BZ182" s="213"/>
      <c r="CA182" s="213"/>
      <c r="CB182" s="213"/>
      <c r="CC182" s="213"/>
      <c r="CD182" s="213"/>
      <c r="CE182" s="213"/>
      <c r="CF182" s="213"/>
      <c r="CG182" s="213"/>
      <c r="CH182" s="213"/>
      <c r="CI182" s="214">
        <f>CI181</f>
        <v>0</v>
      </c>
      <c r="CJ182" s="213"/>
      <c r="CK182" s="213"/>
      <c r="CL182" s="213"/>
      <c r="CM182" s="213"/>
      <c r="CN182" s="213"/>
      <c r="CO182" s="213"/>
      <c r="CP182" s="213"/>
      <c r="CQ182" s="213"/>
      <c r="CR182" s="213"/>
      <c r="CS182" s="213"/>
      <c r="CT182" s="213"/>
      <c r="CU182" s="213"/>
      <c r="CV182" s="213"/>
      <c r="CW182" s="213"/>
      <c r="CX182" s="213"/>
      <c r="CY182" s="213"/>
      <c r="CZ182" s="213"/>
      <c r="DA182" s="229"/>
      <c r="DB182" s="229"/>
      <c r="DC182" s="229"/>
      <c r="DD182" s="229"/>
      <c r="DE182" s="229"/>
      <c r="DF182" s="229"/>
      <c r="DG182" s="229"/>
      <c r="DH182" s="229"/>
      <c r="DI182" s="229"/>
      <c r="DJ182" s="229"/>
      <c r="DK182" s="229"/>
      <c r="DL182" s="229"/>
      <c r="DM182" s="229"/>
      <c r="DN182" s="229"/>
      <c r="DO182" s="229"/>
      <c r="DP182" s="229"/>
      <c r="DQ182" s="229"/>
      <c r="DR182" s="229"/>
      <c r="DS182" s="229"/>
      <c r="DT182" s="229"/>
      <c r="DU182" s="229"/>
      <c r="DV182" s="229"/>
      <c r="DW182" s="229"/>
      <c r="DX182" s="229"/>
      <c r="DY182" s="229"/>
      <c r="DZ182" s="229"/>
      <c r="EA182" s="229"/>
      <c r="EB182" s="229"/>
      <c r="EC182" s="229"/>
      <c r="ED182" s="229"/>
      <c r="EE182" s="229"/>
    </row>
    <row r="183" spans="105:135" ht="12.75" customHeight="1">
      <c r="DA183" s="229"/>
      <c r="DB183" s="229"/>
      <c r="DC183" s="229"/>
      <c r="DD183" s="229"/>
      <c r="DE183" s="229"/>
      <c r="DF183" s="229"/>
      <c r="DG183" s="229"/>
      <c r="DH183" s="229"/>
      <c r="DI183" s="229"/>
      <c r="DJ183" s="229"/>
      <c r="DK183" s="229"/>
      <c r="DL183" s="229"/>
      <c r="DM183" s="229"/>
      <c r="DN183" s="229"/>
      <c r="DO183" s="229"/>
      <c r="DP183" s="229"/>
      <c r="DQ183" s="229"/>
      <c r="DR183" s="229"/>
      <c r="DS183" s="229"/>
      <c r="DT183" s="229"/>
      <c r="DU183" s="229"/>
      <c r="DV183" s="229"/>
      <c r="DW183" s="229"/>
      <c r="DX183" s="229"/>
      <c r="DY183" s="229"/>
      <c r="DZ183" s="229"/>
      <c r="EA183" s="229"/>
      <c r="EB183" s="229"/>
      <c r="EC183" s="229"/>
      <c r="ED183" s="229"/>
      <c r="EE183" s="229"/>
    </row>
    <row r="184" spans="105:135" ht="12.75" customHeight="1">
      <c r="DA184" s="229"/>
      <c r="DB184" s="229"/>
      <c r="DC184" s="229"/>
      <c r="DD184" s="229"/>
      <c r="DE184" s="229"/>
      <c r="DF184" s="229"/>
      <c r="DG184" s="229"/>
      <c r="DH184" s="229"/>
      <c r="DI184" s="229"/>
      <c r="DJ184" s="229"/>
      <c r="DK184" s="229"/>
      <c r="DL184" s="229"/>
      <c r="DM184" s="229"/>
      <c r="DN184" s="229"/>
      <c r="DO184" s="229"/>
      <c r="DP184" s="229"/>
      <c r="DQ184" s="229"/>
      <c r="DR184" s="229"/>
      <c r="DS184" s="229"/>
      <c r="DT184" s="229"/>
      <c r="DU184" s="229"/>
      <c r="DV184" s="229"/>
      <c r="DW184" s="229"/>
      <c r="DX184" s="229"/>
      <c r="DY184" s="229"/>
      <c r="DZ184" s="229"/>
      <c r="EA184" s="229"/>
      <c r="EB184" s="229"/>
      <c r="EC184" s="229"/>
      <c r="ED184" s="229"/>
      <c r="EE184" s="229"/>
    </row>
    <row r="185" spans="105:135" ht="12.75" customHeight="1">
      <c r="DA185" s="229"/>
      <c r="DB185" s="229"/>
      <c r="DC185" s="229"/>
      <c r="DD185" s="229"/>
      <c r="DE185" s="229"/>
      <c r="DF185" s="229"/>
      <c r="DG185" s="229"/>
      <c r="DH185" s="229"/>
      <c r="DI185" s="229"/>
      <c r="DJ185" s="229"/>
      <c r="DK185" s="229"/>
      <c r="DL185" s="229"/>
      <c r="DM185" s="229"/>
      <c r="DN185" s="229"/>
      <c r="DO185" s="229"/>
      <c r="DP185" s="229"/>
      <c r="DQ185" s="229"/>
      <c r="DR185" s="229"/>
      <c r="DS185" s="229"/>
      <c r="DT185" s="229"/>
      <c r="DU185" s="229"/>
      <c r="DV185" s="229"/>
      <c r="DW185" s="229"/>
      <c r="DX185" s="229"/>
      <c r="DY185" s="229"/>
      <c r="DZ185" s="229"/>
      <c r="EA185" s="229"/>
      <c r="EB185" s="229"/>
      <c r="EC185" s="229"/>
      <c r="ED185" s="229"/>
      <c r="EE185" s="229"/>
    </row>
    <row r="186" spans="105:135" ht="12.75" customHeight="1">
      <c r="DA186" s="229"/>
      <c r="DB186" s="229"/>
      <c r="DC186" s="229"/>
      <c r="DD186" s="229"/>
      <c r="DE186" s="229"/>
      <c r="DF186" s="229"/>
      <c r="DG186" s="229"/>
      <c r="DH186" s="229"/>
      <c r="DI186" s="229"/>
      <c r="DJ186" s="229"/>
      <c r="DK186" s="229"/>
      <c r="DL186" s="229"/>
      <c r="DM186" s="229"/>
      <c r="DN186" s="229"/>
      <c r="DO186" s="229"/>
      <c r="DP186" s="229"/>
      <c r="DQ186" s="229"/>
      <c r="DR186" s="229"/>
      <c r="DS186" s="229"/>
      <c r="DT186" s="229"/>
      <c r="DU186" s="229"/>
      <c r="DV186" s="229"/>
      <c r="DW186" s="229"/>
      <c r="DX186" s="229"/>
      <c r="DY186" s="229"/>
      <c r="DZ186" s="229"/>
      <c r="EA186" s="229"/>
      <c r="EB186" s="229"/>
      <c r="EC186" s="229"/>
      <c r="ED186" s="229"/>
      <c r="EE186" s="229"/>
    </row>
    <row r="187" spans="105:135" ht="12.75" customHeight="1">
      <c r="DA187" s="229"/>
      <c r="DB187" s="229"/>
      <c r="DC187" s="229"/>
      <c r="DD187" s="229"/>
      <c r="DE187" s="229"/>
      <c r="DF187" s="229"/>
      <c r="DG187" s="229"/>
      <c r="DH187" s="229"/>
      <c r="DI187" s="229"/>
      <c r="DJ187" s="229"/>
      <c r="DK187" s="229"/>
      <c r="DL187" s="229"/>
      <c r="DM187" s="229"/>
      <c r="DN187" s="229"/>
      <c r="DO187" s="229"/>
      <c r="DP187" s="229"/>
      <c r="DQ187" s="229"/>
      <c r="DR187" s="229"/>
      <c r="DS187" s="229"/>
      <c r="DT187" s="229"/>
      <c r="DU187" s="229"/>
      <c r="DV187" s="229"/>
      <c r="DW187" s="229"/>
      <c r="DX187" s="229"/>
      <c r="DY187" s="229"/>
      <c r="DZ187" s="229"/>
      <c r="EA187" s="229"/>
      <c r="EB187" s="229"/>
      <c r="EC187" s="229"/>
      <c r="ED187" s="229"/>
      <c r="EE187" s="229"/>
    </row>
    <row r="188" spans="105:135" ht="12.75" customHeight="1">
      <c r="DA188" s="229"/>
      <c r="DB188" s="229"/>
      <c r="DC188" s="229"/>
      <c r="DD188" s="229"/>
      <c r="DE188" s="229"/>
      <c r="DF188" s="229"/>
      <c r="DG188" s="229"/>
      <c r="DH188" s="229"/>
      <c r="DI188" s="229"/>
      <c r="DJ188" s="229"/>
      <c r="DK188" s="229"/>
      <c r="DL188" s="229"/>
      <c r="DM188" s="229"/>
      <c r="DN188" s="229"/>
      <c r="DO188" s="229"/>
      <c r="DP188" s="229"/>
      <c r="DQ188" s="229"/>
      <c r="DR188" s="229"/>
      <c r="DS188" s="229"/>
      <c r="DT188" s="229"/>
      <c r="DU188" s="229"/>
      <c r="DV188" s="229"/>
      <c r="DW188" s="229"/>
      <c r="DX188" s="229"/>
      <c r="DY188" s="229"/>
      <c r="DZ188" s="229"/>
      <c r="EA188" s="229"/>
      <c r="EB188" s="229"/>
      <c r="EC188" s="229"/>
      <c r="ED188" s="229"/>
      <c r="EE188" s="229"/>
    </row>
    <row r="189" spans="105:135" ht="12.75" customHeight="1">
      <c r="DA189" s="229"/>
      <c r="DB189" s="229"/>
      <c r="DC189" s="229"/>
      <c r="DD189" s="229"/>
      <c r="DE189" s="229"/>
      <c r="DF189" s="229"/>
      <c r="DG189" s="229"/>
      <c r="DH189" s="229"/>
      <c r="DI189" s="229"/>
      <c r="DJ189" s="229"/>
      <c r="DK189" s="229"/>
      <c r="DL189" s="229"/>
      <c r="DM189" s="229"/>
      <c r="DN189" s="229"/>
      <c r="DO189" s="229"/>
      <c r="DP189" s="229"/>
      <c r="DQ189" s="229"/>
      <c r="DR189" s="229"/>
      <c r="DS189" s="229"/>
      <c r="DT189" s="229"/>
      <c r="DU189" s="229"/>
      <c r="DV189" s="229"/>
      <c r="DW189" s="229"/>
      <c r="DX189" s="229"/>
      <c r="DY189" s="229"/>
      <c r="DZ189" s="229"/>
      <c r="EA189" s="229"/>
      <c r="EB189" s="229"/>
      <c r="EC189" s="229"/>
      <c r="ED189" s="229"/>
      <c r="EE189" s="229"/>
    </row>
  </sheetData>
  <sheetProtection/>
  <mergeCells count="633">
    <mergeCell ref="BS169:CH169"/>
    <mergeCell ref="A168:F168"/>
    <mergeCell ref="CI174:CZ174"/>
    <mergeCell ref="A174:F174"/>
    <mergeCell ref="G174:BB174"/>
    <mergeCell ref="BC174:BR174"/>
    <mergeCell ref="BS174:CH174"/>
    <mergeCell ref="CI169:CZ169"/>
    <mergeCell ref="A170:F170"/>
    <mergeCell ref="G170:BB170"/>
    <mergeCell ref="CI152:CZ152"/>
    <mergeCell ref="A161:F161"/>
    <mergeCell ref="BC161:BR161"/>
    <mergeCell ref="BS161:CH161"/>
    <mergeCell ref="CI161:CZ161"/>
    <mergeCell ref="A167:F167"/>
    <mergeCell ref="G167:BB167"/>
    <mergeCell ref="BC167:BR167"/>
    <mergeCell ref="BS167:CH167"/>
    <mergeCell ref="CI167:CZ167"/>
    <mergeCell ref="CI171:CZ171"/>
    <mergeCell ref="CI168:CZ168"/>
    <mergeCell ref="CI165:CZ165"/>
    <mergeCell ref="A165:F165"/>
    <mergeCell ref="G165:BB165"/>
    <mergeCell ref="BC165:BR165"/>
    <mergeCell ref="BS165:CH165"/>
    <mergeCell ref="A169:F169"/>
    <mergeCell ref="G169:BB169"/>
    <mergeCell ref="BC169:BR169"/>
    <mergeCell ref="BS152:CH152"/>
    <mergeCell ref="A171:F171"/>
    <mergeCell ref="CI153:CZ153"/>
    <mergeCell ref="G160:BB160"/>
    <mergeCell ref="BC160:BR160"/>
    <mergeCell ref="BS160:CH160"/>
    <mergeCell ref="G161:BB161"/>
    <mergeCell ref="G171:BB171"/>
    <mergeCell ref="BC171:BR171"/>
    <mergeCell ref="BS171:CH171"/>
    <mergeCell ref="G103:AN103"/>
    <mergeCell ref="BE103:BT103"/>
    <mergeCell ref="A102:CZ102"/>
    <mergeCell ref="A172:F172"/>
    <mergeCell ref="G172:BB172"/>
    <mergeCell ref="BC172:BR172"/>
    <mergeCell ref="BS172:CH172"/>
    <mergeCell ref="CI172:CZ172"/>
    <mergeCell ref="A152:F152"/>
    <mergeCell ref="G152:BR152"/>
    <mergeCell ref="BS83:CH83"/>
    <mergeCell ref="CI82:CZ82"/>
    <mergeCell ref="AO103:BD103"/>
    <mergeCell ref="A103:F103"/>
    <mergeCell ref="A132:CZ132"/>
    <mergeCell ref="A105:F105"/>
    <mergeCell ref="A104:F104"/>
    <mergeCell ref="G104:AN104"/>
    <mergeCell ref="AO104:BD104"/>
    <mergeCell ref="BU105:CJ105"/>
    <mergeCell ref="CI27:CZ27"/>
    <mergeCell ref="AD28:BB28"/>
    <mergeCell ref="CI81:CZ81"/>
    <mergeCell ref="G82:BB82"/>
    <mergeCell ref="BC82:BR82"/>
    <mergeCell ref="A101:CZ101"/>
    <mergeCell ref="A100:CZ100"/>
    <mergeCell ref="BS82:CH82"/>
    <mergeCell ref="A82:F82"/>
    <mergeCell ref="BS81:CH81"/>
    <mergeCell ref="A24:E24"/>
    <mergeCell ref="BA20:BL20"/>
    <mergeCell ref="A78:CZ78"/>
    <mergeCell ref="A80:CZ80"/>
    <mergeCell ref="A79:X79"/>
    <mergeCell ref="Y79:CZ79"/>
    <mergeCell ref="A26:E26"/>
    <mergeCell ref="F26:AC26"/>
    <mergeCell ref="A60:CZ61"/>
    <mergeCell ref="A67:CZ67"/>
    <mergeCell ref="A19:E19"/>
    <mergeCell ref="A18:E18"/>
    <mergeCell ref="A3:EE3"/>
    <mergeCell ref="A8:V8"/>
    <mergeCell ref="A27:E27"/>
    <mergeCell ref="F27:AC27"/>
    <mergeCell ref="A16:E16"/>
    <mergeCell ref="A17:E17"/>
    <mergeCell ref="CI24:CZ24"/>
    <mergeCell ref="F19:AD19"/>
    <mergeCell ref="A9:EE10"/>
    <mergeCell ref="A12:EE12"/>
    <mergeCell ref="DO20:EE20"/>
    <mergeCell ref="A30:CZ30"/>
    <mergeCell ref="CI26:CZ26"/>
    <mergeCell ref="CY17:DN17"/>
    <mergeCell ref="DO17:EE17"/>
    <mergeCell ref="DO18:EE18"/>
    <mergeCell ref="CM19:CX19"/>
    <mergeCell ref="A23:CZ23"/>
    <mergeCell ref="DO13:EE15"/>
    <mergeCell ref="A6:EE6"/>
    <mergeCell ref="BM19:BX19"/>
    <mergeCell ref="AE18:AM18"/>
    <mergeCell ref="W8:EE8"/>
    <mergeCell ref="DO16:EE16"/>
    <mergeCell ref="BY15:CL15"/>
    <mergeCell ref="AN13:CL13"/>
    <mergeCell ref="BA14:CL14"/>
    <mergeCell ref="CY16:DN16"/>
    <mergeCell ref="DO19:EE19"/>
    <mergeCell ref="F18:AD18"/>
    <mergeCell ref="A4:AI4"/>
    <mergeCell ref="A7:EE7"/>
    <mergeCell ref="F16:AD16"/>
    <mergeCell ref="AE16:AM16"/>
    <mergeCell ref="A11:EE11"/>
    <mergeCell ref="A13:E15"/>
    <mergeCell ref="AN16:AZ16"/>
    <mergeCell ref="BA16:BL16"/>
    <mergeCell ref="BS24:CH24"/>
    <mergeCell ref="BC26:BR26"/>
    <mergeCell ref="BM15:BX15"/>
    <mergeCell ref="F17:AD17"/>
    <mergeCell ref="AE17:AM17"/>
    <mergeCell ref="A22:CZ22"/>
    <mergeCell ref="A21:EE21"/>
    <mergeCell ref="BA18:BL18"/>
    <mergeCell ref="BA19:BL19"/>
    <mergeCell ref="BM18:BX18"/>
    <mergeCell ref="A25:E25"/>
    <mergeCell ref="F25:AC25"/>
    <mergeCell ref="BC28:BR28"/>
    <mergeCell ref="AD27:BB27"/>
    <mergeCell ref="BS26:CH26"/>
    <mergeCell ref="AD25:BB25"/>
    <mergeCell ref="BC25:BR25"/>
    <mergeCell ref="CI28:CZ28"/>
    <mergeCell ref="BQ32:CH32"/>
    <mergeCell ref="BQ34:CH34"/>
    <mergeCell ref="F34:AC34"/>
    <mergeCell ref="AD34:AX34"/>
    <mergeCell ref="F32:AC32"/>
    <mergeCell ref="CI32:CZ32"/>
    <mergeCell ref="AY34:BP34"/>
    <mergeCell ref="A28:AC28"/>
    <mergeCell ref="A32:E32"/>
    <mergeCell ref="CI25:CZ25"/>
    <mergeCell ref="A29:CZ29"/>
    <mergeCell ref="AE19:AM19"/>
    <mergeCell ref="BS25:CH25"/>
    <mergeCell ref="BS27:CH27"/>
    <mergeCell ref="DA22:EE189"/>
    <mergeCell ref="A36:CZ36"/>
    <mergeCell ref="CY20:DN20"/>
    <mergeCell ref="BY20:CL20"/>
    <mergeCell ref="BS28:CH28"/>
    <mergeCell ref="CY18:DN18"/>
    <mergeCell ref="BY18:CL18"/>
    <mergeCell ref="CM20:CX20"/>
    <mergeCell ref="BM20:BX20"/>
    <mergeCell ref="BY16:CL16"/>
    <mergeCell ref="CM16:CX16"/>
    <mergeCell ref="CM17:CX17"/>
    <mergeCell ref="BM16:BX16"/>
    <mergeCell ref="CY19:DN19"/>
    <mergeCell ref="BM17:BX17"/>
    <mergeCell ref="AN19:AZ19"/>
    <mergeCell ref="AN18:AZ18"/>
    <mergeCell ref="AN17:AZ17"/>
    <mergeCell ref="BY19:CL19"/>
    <mergeCell ref="BA17:BL17"/>
    <mergeCell ref="CM18:CX18"/>
    <mergeCell ref="BY17:CL17"/>
    <mergeCell ref="A20:AD20"/>
    <mergeCell ref="AE20:AM20"/>
    <mergeCell ref="AN20:AZ20"/>
    <mergeCell ref="AD32:AX32"/>
    <mergeCell ref="AY32:BP32"/>
    <mergeCell ref="BC27:BR27"/>
    <mergeCell ref="F24:AC24"/>
    <mergeCell ref="AD24:BB24"/>
    <mergeCell ref="AD26:BB26"/>
    <mergeCell ref="BC24:BR24"/>
    <mergeCell ref="A34:E34"/>
    <mergeCell ref="BQ33:CH33"/>
    <mergeCell ref="CI34:CZ34"/>
    <mergeCell ref="CI33:CZ33"/>
    <mergeCell ref="A31:CZ31"/>
    <mergeCell ref="A33:E33"/>
    <mergeCell ref="F33:AC33"/>
    <mergeCell ref="AD33:AX33"/>
    <mergeCell ref="AY33:BP33"/>
    <mergeCell ref="A39:E39"/>
    <mergeCell ref="F39:BU39"/>
    <mergeCell ref="BV39:CK39"/>
    <mergeCell ref="CL39:CZ39"/>
    <mergeCell ref="A38:CZ38"/>
    <mergeCell ref="AD35:AX35"/>
    <mergeCell ref="A35:AC35"/>
    <mergeCell ref="A37:CZ37"/>
    <mergeCell ref="F40:BU40"/>
    <mergeCell ref="BV40:CK40"/>
    <mergeCell ref="CL40:CZ40"/>
    <mergeCell ref="CL44:CZ44"/>
    <mergeCell ref="A42:E43"/>
    <mergeCell ref="G42:BU42"/>
    <mergeCell ref="BV42:CK43"/>
    <mergeCell ref="CL42:CZ43"/>
    <mergeCell ref="A44:E44"/>
    <mergeCell ref="G44:BU44"/>
    <mergeCell ref="BV44:CK44"/>
    <mergeCell ref="BQ35:CH35"/>
    <mergeCell ref="CI35:CZ35"/>
    <mergeCell ref="A41:E41"/>
    <mergeCell ref="G41:BU41"/>
    <mergeCell ref="BV41:CK41"/>
    <mergeCell ref="CL41:CZ41"/>
    <mergeCell ref="AY35:BP35"/>
    <mergeCell ref="A40:E40"/>
    <mergeCell ref="G43:BU43"/>
    <mergeCell ref="A45:E45"/>
    <mergeCell ref="G45:BU45"/>
    <mergeCell ref="BV45:CK45"/>
    <mergeCell ref="CL45:CZ45"/>
    <mergeCell ref="A46:E46"/>
    <mergeCell ref="G46:BU46"/>
    <mergeCell ref="BV46:CK46"/>
    <mergeCell ref="CL46:CZ46"/>
    <mergeCell ref="A47:E48"/>
    <mergeCell ref="G47:BU47"/>
    <mergeCell ref="BV47:CK48"/>
    <mergeCell ref="CL47:CZ48"/>
    <mergeCell ref="G48:BU48"/>
    <mergeCell ref="A49:E49"/>
    <mergeCell ref="G49:BU49"/>
    <mergeCell ref="BV49:CK49"/>
    <mergeCell ref="CL49:CZ49"/>
    <mergeCell ref="A50:E50"/>
    <mergeCell ref="G50:BU50"/>
    <mergeCell ref="BV50:CK50"/>
    <mergeCell ref="CL50:CZ50"/>
    <mergeCell ref="A51:E51"/>
    <mergeCell ref="G51:BU51"/>
    <mergeCell ref="BV51:CK51"/>
    <mergeCell ref="CL51:CZ51"/>
    <mergeCell ref="A52:E52"/>
    <mergeCell ref="G52:BU52"/>
    <mergeCell ref="BV52:CK52"/>
    <mergeCell ref="CL52:CZ52"/>
    <mergeCell ref="A53:E53"/>
    <mergeCell ref="G53:BU53"/>
    <mergeCell ref="BV53:CK53"/>
    <mergeCell ref="CL53:CZ53"/>
    <mergeCell ref="A57:CZ57"/>
    <mergeCell ref="A59:Y59"/>
    <mergeCell ref="Z59:CZ59"/>
    <mergeCell ref="A55:CZ55"/>
    <mergeCell ref="A56:CZ56"/>
    <mergeCell ref="A58:CZ58"/>
    <mergeCell ref="CI63:CZ63"/>
    <mergeCell ref="A62:F62"/>
    <mergeCell ref="G62:BB62"/>
    <mergeCell ref="BC62:BR62"/>
    <mergeCell ref="BS62:CH62"/>
    <mergeCell ref="CI62:CZ62"/>
    <mergeCell ref="A63:F63"/>
    <mergeCell ref="G63:BB63"/>
    <mergeCell ref="BC63:BR63"/>
    <mergeCell ref="BS63:CH63"/>
    <mergeCell ref="A54:E54"/>
    <mergeCell ref="F54:BU54"/>
    <mergeCell ref="BV54:CK54"/>
    <mergeCell ref="CL54:CZ54"/>
    <mergeCell ref="CI65:CZ65"/>
    <mergeCell ref="A64:F64"/>
    <mergeCell ref="G64:BB64"/>
    <mergeCell ref="BC64:BR64"/>
    <mergeCell ref="BS64:CH64"/>
    <mergeCell ref="A65:F65"/>
    <mergeCell ref="G65:BB65"/>
    <mergeCell ref="BS65:CH65"/>
    <mergeCell ref="CI64:CZ64"/>
    <mergeCell ref="BC65:BR65"/>
    <mergeCell ref="BS73:CC73"/>
    <mergeCell ref="CD73:CZ73"/>
    <mergeCell ref="G73:BB73"/>
    <mergeCell ref="BC73:BR73"/>
    <mergeCell ref="A68:CZ68"/>
    <mergeCell ref="A66:F66"/>
    <mergeCell ref="BS153:CH153"/>
    <mergeCell ref="A75:F75"/>
    <mergeCell ref="G75:BB75"/>
    <mergeCell ref="BC75:BR75"/>
    <mergeCell ref="A72:F72"/>
    <mergeCell ref="A69:CZ69"/>
    <mergeCell ref="A71:CZ71"/>
    <mergeCell ref="A70:X70"/>
    <mergeCell ref="Y70:CZ70"/>
    <mergeCell ref="BS72:CC72"/>
    <mergeCell ref="EJ4:EM4"/>
    <mergeCell ref="A74:F74"/>
    <mergeCell ref="G74:BB74"/>
    <mergeCell ref="BC74:BR74"/>
    <mergeCell ref="CD72:CZ72"/>
    <mergeCell ref="A73:F73"/>
    <mergeCell ref="G66:BB66"/>
    <mergeCell ref="BC66:BR66"/>
    <mergeCell ref="BS66:CH66"/>
    <mergeCell ref="CI66:CZ66"/>
    <mergeCell ref="BS74:CC74"/>
    <mergeCell ref="CD74:CZ74"/>
    <mergeCell ref="G72:BB72"/>
    <mergeCell ref="BC72:BR72"/>
    <mergeCell ref="BS84:CH84"/>
    <mergeCell ref="CI84:CZ84"/>
    <mergeCell ref="BS75:CC75"/>
    <mergeCell ref="A77:CZ77"/>
    <mergeCell ref="A76:CZ76"/>
    <mergeCell ref="CD75:CZ75"/>
    <mergeCell ref="A83:F83"/>
    <mergeCell ref="G83:BB83"/>
    <mergeCell ref="A81:F81"/>
    <mergeCell ref="G81:BB81"/>
    <mergeCell ref="BC81:BR81"/>
    <mergeCell ref="BC83:BR83"/>
    <mergeCell ref="BC85:BR85"/>
    <mergeCell ref="BS85:CH85"/>
    <mergeCell ref="A86:CZ86"/>
    <mergeCell ref="A88:CZ88"/>
    <mergeCell ref="A90:CZ90"/>
    <mergeCell ref="A89:X89"/>
    <mergeCell ref="Y89:CZ89"/>
    <mergeCell ref="A85:F85"/>
    <mergeCell ref="G85:BB85"/>
    <mergeCell ref="CI83:CZ83"/>
    <mergeCell ref="A84:F84"/>
    <mergeCell ref="G84:BB84"/>
    <mergeCell ref="BC84:BR84"/>
    <mergeCell ref="CI92:CZ92"/>
    <mergeCell ref="A91:F91"/>
    <mergeCell ref="G91:BB91"/>
    <mergeCell ref="BC91:BR91"/>
    <mergeCell ref="CI85:CZ85"/>
    <mergeCell ref="A87:CZ87"/>
    <mergeCell ref="CI94:CZ94"/>
    <mergeCell ref="A93:F93"/>
    <mergeCell ref="G93:BB93"/>
    <mergeCell ref="BC93:BR93"/>
    <mergeCell ref="BS93:CH93"/>
    <mergeCell ref="CI91:CZ91"/>
    <mergeCell ref="A92:F92"/>
    <mergeCell ref="BS91:CH91"/>
    <mergeCell ref="A95:F95"/>
    <mergeCell ref="G95:BB95"/>
    <mergeCell ref="BC95:BR95"/>
    <mergeCell ref="BS95:CH95"/>
    <mergeCell ref="G92:BB92"/>
    <mergeCell ref="BC92:BR92"/>
    <mergeCell ref="BS92:CH92"/>
    <mergeCell ref="A94:F94"/>
    <mergeCell ref="CI95:CZ95"/>
    <mergeCell ref="CI93:CZ93"/>
    <mergeCell ref="G94:BB94"/>
    <mergeCell ref="BC94:BR94"/>
    <mergeCell ref="BS94:CH94"/>
    <mergeCell ref="BU103:CJ103"/>
    <mergeCell ref="A96:CZ96"/>
    <mergeCell ref="A98:CZ98"/>
    <mergeCell ref="A97:CZ97"/>
    <mergeCell ref="W99:CZ99"/>
    <mergeCell ref="G105:AN105"/>
    <mergeCell ref="AO105:BD105"/>
    <mergeCell ref="CI160:CZ160"/>
    <mergeCell ref="CK103:CZ103"/>
    <mergeCell ref="A143:CZ143"/>
    <mergeCell ref="A155:CZ155"/>
    <mergeCell ref="A135:F135"/>
    <mergeCell ref="BS133:CH133"/>
    <mergeCell ref="BC136:BR136"/>
    <mergeCell ref="A111:CZ111"/>
    <mergeCell ref="A99:V99"/>
    <mergeCell ref="BE108:BT108"/>
    <mergeCell ref="BS136:CH136"/>
    <mergeCell ref="A136:F136"/>
    <mergeCell ref="BC135:BR135"/>
    <mergeCell ref="AO120:BD120"/>
    <mergeCell ref="G113:BB113"/>
    <mergeCell ref="BC113:BR113"/>
    <mergeCell ref="A117:CZ117"/>
    <mergeCell ref="A113:F113"/>
    <mergeCell ref="A106:F106"/>
    <mergeCell ref="G106:AN106"/>
    <mergeCell ref="A108:F108"/>
    <mergeCell ref="AO108:BD108"/>
    <mergeCell ref="A107:F107"/>
    <mergeCell ref="G107:AN107"/>
    <mergeCell ref="AO107:BD107"/>
    <mergeCell ref="BC112:BR112"/>
    <mergeCell ref="A133:F133"/>
    <mergeCell ref="G133:BB133"/>
    <mergeCell ref="BC133:BR133"/>
    <mergeCell ref="A124:CZ124"/>
    <mergeCell ref="CI126:CZ126"/>
    <mergeCell ref="CI127:CZ127"/>
    <mergeCell ref="A128:F128"/>
    <mergeCell ref="A127:F127"/>
    <mergeCell ref="BS127:CH127"/>
    <mergeCell ref="BE104:BT104"/>
    <mergeCell ref="BU104:CJ104"/>
    <mergeCell ref="CK104:CZ104"/>
    <mergeCell ref="A110:CZ110"/>
    <mergeCell ref="BU108:CJ108"/>
    <mergeCell ref="G108:AN108"/>
    <mergeCell ref="A109:CZ109"/>
    <mergeCell ref="BE105:BT105"/>
    <mergeCell ref="CK105:CZ105"/>
    <mergeCell ref="CK108:CZ108"/>
    <mergeCell ref="BS112:CH112"/>
    <mergeCell ref="BU120:CJ120"/>
    <mergeCell ref="CI112:CZ112"/>
    <mergeCell ref="CI113:CZ113"/>
    <mergeCell ref="CI114:CZ114"/>
    <mergeCell ref="BU119:CJ119"/>
    <mergeCell ref="CK119:CZ119"/>
    <mergeCell ref="A116:CZ116"/>
    <mergeCell ref="A115:F115"/>
    <mergeCell ref="G115:BB115"/>
    <mergeCell ref="A162:F162"/>
    <mergeCell ref="CI163:CZ163"/>
    <mergeCell ref="G162:BB162"/>
    <mergeCell ref="BC162:BR162"/>
    <mergeCell ref="BS162:CH162"/>
    <mergeCell ref="CI162:CZ162"/>
    <mergeCell ref="A114:F114"/>
    <mergeCell ref="BS126:CH126"/>
    <mergeCell ref="G168:BB168"/>
    <mergeCell ref="BC168:BR168"/>
    <mergeCell ref="BS168:CH168"/>
    <mergeCell ref="BC163:BR163"/>
    <mergeCell ref="BS163:CH163"/>
    <mergeCell ref="BS166:CH166"/>
    <mergeCell ref="G163:BB163"/>
    <mergeCell ref="BC129:BR129"/>
    <mergeCell ref="BS115:CH115"/>
    <mergeCell ref="BS113:CH113"/>
    <mergeCell ref="A112:F112"/>
    <mergeCell ref="CI166:CZ166"/>
    <mergeCell ref="A125:CZ125"/>
    <mergeCell ref="A126:F126"/>
    <mergeCell ref="G126:BB126"/>
    <mergeCell ref="BC126:BR126"/>
    <mergeCell ref="G112:BB112"/>
    <mergeCell ref="A163:F163"/>
    <mergeCell ref="A118:CZ118"/>
    <mergeCell ref="CK120:CZ120"/>
    <mergeCell ref="G120:AN120"/>
    <mergeCell ref="A120:F120"/>
    <mergeCell ref="BE120:BT120"/>
    <mergeCell ref="G114:BB114"/>
    <mergeCell ref="BC114:BR114"/>
    <mergeCell ref="BS114:CH114"/>
    <mergeCell ref="BC115:BR115"/>
    <mergeCell ref="CI115:CZ115"/>
    <mergeCell ref="BU121:CJ121"/>
    <mergeCell ref="CK121:CZ121"/>
    <mergeCell ref="A119:F119"/>
    <mergeCell ref="G119:AN119"/>
    <mergeCell ref="AO119:BD119"/>
    <mergeCell ref="BE119:BT119"/>
    <mergeCell ref="BC127:BR127"/>
    <mergeCell ref="A122:F122"/>
    <mergeCell ref="A121:F121"/>
    <mergeCell ref="G121:AN121"/>
    <mergeCell ref="AO121:BD121"/>
    <mergeCell ref="A123:CZ123"/>
    <mergeCell ref="BU122:CJ122"/>
    <mergeCell ref="CK122:CZ122"/>
    <mergeCell ref="BE122:BT122"/>
    <mergeCell ref="BE121:BT121"/>
    <mergeCell ref="G122:AN122"/>
    <mergeCell ref="AO122:BD122"/>
    <mergeCell ref="BC170:BR170"/>
    <mergeCell ref="BS170:CH170"/>
    <mergeCell ref="CI170:CZ170"/>
    <mergeCell ref="G128:BB128"/>
    <mergeCell ref="BC128:BR128"/>
    <mergeCell ref="BS128:CH128"/>
    <mergeCell ref="CI128:CZ128"/>
    <mergeCell ref="G127:BB127"/>
    <mergeCell ref="CI129:CZ129"/>
    <mergeCell ref="A131:CZ131"/>
    <mergeCell ref="A130:CZ130"/>
    <mergeCell ref="A129:F129"/>
    <mergeCell ref="G129:BB129"/>
    <mergeCell ref="CI134:CZ134"/>
    <mergeCell ref="CI133:CZ133"/>
    <mergeCell ref="BS129:CH129"/>
    <mergeCell ref="CI135:CZ135"/>
    <mergeCell ref="CI137:CZ137"/>
    <mergeCell ref="CI136:CZ136"/>
    <mergeCell ref="BS137:CH137"/>
    <mergeCell ref="A134:F134"/>
    <mergeCell ref="G134:BB134"/>
    <mergeCell ref="BC134:BR134"/>
    <mergeCell ref="BS134:CH134"/>
    <mergeCell ref="A137:F137"/>
    <mergeCell ref="G136:BB136"/>
    <mergeCell ref="G137:BB137"/>
    <mergeCell ref="BC137:BR137"/>
    <mergeCell ref="G135:BB135"/>
    <mergeCell ref="BS139:CH139"/>
    <mergeCell ref="G140:BB140"/>
    <mergeCell ref="BC140:BR140"/>
    <mergeCell ref="BS140:CH140"/>
    <mergeCell ref="BS135:CH135"/>
    <mergeCell ref="A145:F145"/>
    <mergeCell ref="A139:F139"/>
    <mergeCell ref="G139:BB139"/>
    <mergeCell ref="BC139:BR139"/>
    <mergeCell ref="A140:F140"/>
    <mergeCell ref="A141:CZ141"/>
    <mergeCell ref="CI139:CZ139"/>
    <mergeCell ref="CI140:CZ140"/>
    <mergeCell ref="G145:BR145"/>
    <mergeCell ref="G144:BR144"/>
    <mergeCell ref="A147:F147"/>
    <mergeCell ref="G147:BR147"/>
    <mergeCell ref="BS147:CH147"/>
    <mergeCell ref="CI147:CZ147"/>
    <mergeCell ref="A146:F146"/>
    <mergeCell ref="G146:BR146"/>
    <mergeCell ref="BS146:CH146"/>
    <mergeCell ref="CI146:CZ146"/>
    <mergeCell ref="BS149:CH149"/>
    <mergeCell ref="G149:BR149"/>
    <mergeCell ref="G150:BR150"/>
    <mergeCell ref="A148:F148"/>
    <mergeCell ref="BS148:CH148"/>
    <mergeCell ref="BS151:CH151"/>
    <mergeCell ref="BS150:CH150"/>
    <mergeCell ref="A151:F151"/>
    <mergeCell ref="G151:BR151"/>
    <mergeCell ref="G148:BR148"/>
    <mergeCell ref="BC158:BR158"/>
    <mergeCell ref="A160:F160"/>
    <mergeCell ref="A150:F150"/>
    <mergeCell ref="A153:F153"/>
    <mergeCell ref="G153:BR153"/>
    <mergeCell ref="A149:F149"/>
    <mergeCell ref="BS144:CH144"/>
    <mergeCell ref="CI144:CZ144"/>
    <mergeCell ref="BS145:CH145"/>
    <mergeCell ref="CI145:CZ145"/>
    <mergeCell ref="BS158:CH158"/>
    <mergeCell ref="CI158:CZ158"/>
    <mergeCell ref="CI151:CZ151"/>
    <mergeCell ref="CI148:CZ148"/>
    <mergeCell ref="CI149:CZ149"/>
    <mergeCell ref="CI150:CZ150"/>
    <mergeCell ref="BS175:CH175"/>
    <mergeCell ref="CI175:CZ175"/>
    <mergeCell ref="CI159:CZ159"/>
    <mergeCell ref="A159:F159"/>
    <mergeCell ref="G159:BB159"/>
    <mergeCell ref="BC159:BR159"/>
    <mergeCell ref="BS159:CH159"/>
    <mergeCell ref="A166:F166"/>
    <mergeCell ref="G166:BB166"/>
    <mergeCell ref="BC166:BR166"/>
    <mergeCell ref="A1:EE1"/>
    <mergeCell ref="A5:EE5"/>
    <mergeCell ref="AJ4:EE4"/>
    <mergeCell ref="AE13:AM15"/>
    <mergeCell ref="F13:AD15"/>
    <mergeCell ref="AN14:AZ15"/>
    <mergeCell ref="BA15:BL15"/>
    <mergeCell ref="CM13:CX15"/>
    <mergeCell ref="CY13:DN15"/>
    <mergeCell ref="A2:EE2"/>
    <mergeCell ref="A175:F175"/>
    <mergeCell ref="G175:BB175"/>
    <mergeCell ref="G154:BR154"/>
    <mergeCell ref="A142:CZ142"/>
    <mergeCell ref="A144:F144"/>
    <mergeCell ref="BC175:BR175"/>
    <mergeCell ref="A154:F154"/>
    <mergeCell ref="CI164:CZ164"/>
    <mergeCell ref="A164:F164"/>
    <mergeCell ref="G164:BB164"/>
    <mergeCell ref="BE107:BT107"/>
    <mergeCell ref="BU107:CJ107"/>
    <mergeCell ref="CK107:CZ107"/>
    <mergeCell ref="AO106:BD106"/>
    <mergeCell ref="BE106:BT106"/>
    <mergeCell ref="CK106:CZ106"/>
    <mergeCell ref="BU106:CJ106"/>
    <mergeCell ref="CI138:CZ138"/>
    <mergeCell ref="A173:F173"/>
    <mergeCell ref="G173:BB173"/>
    <mergeCell ref="BC173:BR173"/>
    <mergeCell ref="BS173:CH173"/>
    <mergeCell ref="CI173:CZ173"/>
    <mergeCell ref="CI154:CZ154"/>
    <mergeCell ref="A156:CZ156"/>
    <mergeCell ref="A158:F158"/>
    <mergeCell ref="G158:BB158"/>
    <mergeCell ref="A138:F138"/>
    <mergeCell ref="G138:BB138"/>
    <mergeCell ref="BC138:BR138"/>
    <mergeCell ref="BS138:CH138"/>
    <mergeCell ref="A180:F180"/>
    <mergeCell ref="G180:BR180"/>
    <mergeCell ref="BS180:CH180"/>
    <mergeCell ref="A177:CZ177"/>
    <mergeCell ref="A157:CZ157"/>
    <mergeCell ref="BS154:CH154"/>
    <mergeCell ref="CI180:CZ180"/>
    <mergeCell ref="A178:CZ178"/>
    <mergeCell ref="A179:F179"/>
    <mergeCell ref="G179:BR179"/>
    <mergeCell ref="BS179:CH179"/>
    <mergeCell ref="CI179:CZ179"/>
    <mergeCell ref="BC164:BR164"/>
    <mergeCell ref="BS164:CH164"/>
    <mergeCell ref="A182:F182"/>
    <mergeCell ref="G182:BR182"/>
    <mergeCell ref="BS182:CH182"/>
    <mergeCell ref="CI182:CZ182"/>
    <mergeCell ref="A181:F181"/>
    <mergeCell ref="G181:BR181"/>
    <mergeCell ref="BS181:CH181"/>
    <mergeCell ref="CI181:CZ181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58" r:id="rId1"/>
  <rowBreaks count="2" manualBreakCount="2">
    <brk id="55" max="134" man="1"/>
    <brk id="96" max="13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F173"/>
  <sheetViews>
    <sheetView workbookViewId="0" topLeftCell="A142">
      <selection activeCell="CI151" sqref="CI151:CZ151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55" t="s">
        <v>246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</row>
    <row r="2" spans="1:135" s="7" customFormat="1" ht="30" customHeight="1">
      <c r="A2" s="259" t="s">
        <v>13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</row>
    <row r="3" spans="1:135" ht="12.7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</row>
    <row r="4" spans="1:135" ht="28.5" customHeight="1">
      <c r="A4" s="256" t="s">
        <v>10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7" t="s">
        <v>210</v>
      </c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</row>
    <row r="5" spans="1:135" ht="12.7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</row>
    <row r="6" spans="1:135" s="2" customFormat="1" ht="13.5">
      <c r="A6" s="281" t="s">
        <v>12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</row>
    <row r="7" spans="1:135" ht="6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56"/>
      <c r="DZ7" s="256"/>
      <c r="EA7" s="256"/>
      <c r="EB7" s="256"/>
      <c r="EC7" s="256"/>
      <c r="ED7" s="256"/>
      <c r="EE7" s="256"/>
    </row>
    <row r="8" spans="1:135" s="6" customFormat="1" ht="13.5">
      <c r="A8" s="280" t="s">
        <v>11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311" t="s">
        <v>291</v>
      </c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</row>
    <row r="9" spans="1:135" s="6" customFormat="1" ht="6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</row>
    <row r="10" spans="1:135" ht="9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</row>
    <row r="11" spans="1:135" s="2" customFormat="1" ht="13.5">
      <c r="A11" s="229" t="s">
        <v>193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</row>
    <row r="12" spans="1:135" ht="10.5" customHeight="1">
      <c r="A12" s="312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2"/>
      <c r="DU12" s="312"/>
      <c r="DV12" s="312"/>
      <c r="DW12" s="312"/>
      <c r="DX12" s="312"/>
      <c r="DY12" s="312"/>
      <c r="DZ12" s="312"/>
      <c r="EA12" s="312"/>
      <c r="EB12" s="312"/>
      <c r="EC12" s="312"/>
      <c r="ED12" s="312"/>
      <c r="EE12" s="312"/>
    </row>
    <row r="13" spans="1:135" s="3" customFormat="1" ht="23.25" customHeight="1">
      <c r="A13" s="258" t="s">
        <v>0</v>
      </c>
      <c r="B13" s="258"/>
      <c r="C13" s="258"/>
      <c r="D13" s="258"/>
      <c r="E13" s="258"/>
      <c r="F13" s="258" t="s">
        <v>7</v>
      </c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 t="s">
        <v>4</v>
      </c>
      <c r="AF13" s="258"/>
      <c r="AG13" s="258"/>
      <c r="AH13" s="258"/>
      <c r="AI13" s="258"/>
      <c r="AJ13" s="258"/>
      <c r="AK13" s="258"/>
      <c r="AL13" s="258"/>
      <c r="AM13" s="258"/>
      <c r="AN13" s="258" t="s">
        <v>1</v>
      </c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 t="s">
        <v>6</v>
      </c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 t="s">
        <v>197</v>
      </c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 t="s">
        <v>198</v>
      </c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</row>
    <row r="14" spans="1:135" s="3" customFormat="1" ht="13.5" customHeigh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 t="s">
        <v>3</v>
      </c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 t="s">
        <v>2</v>
      </c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</row>
    <row r="15" spans="1:135" s="3" customFormat="1" ht="66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 t="s">
        <v>196</v>
      </c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 t="s">
        <v>195</v>
      </c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 t="s">
        <v>5</v>
      </c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</row>
    <row r="16" spans="1:135" s="4" customFormat="1" ht="12.75">
      <c r="A16" s="218">
        <v>1</v>
      </c>
      <c r="B16" s="218"/>
      <c r="C16" s="218"/>
      <c r="D16" s="218"/>
      <c r="E16" s="218"/>
      <c r="F16" s="218">
        <v>2</v>
      </c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>
        <v>3</v>
      </c>
      <c r="AF16" s="218"/>
      <c r="AG16" s="218"/>
      <c r="AH16" s="218"/>
      <c r="AI16" s="218"/>
      <c r="AJ16" s="218"/>
      <c r="AK16" s="218"/>
      <c r="AL16" s="218"/>
      <c r="AM16" s="218"/>
      <c r="AN16" s="218">
        <v>4</v>
      </c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>
        <v>5</v>
      </c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>
        <v>6</v>
      </c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>
        <v>7</v>
      </c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>
        <v>8</v>
      </c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>
        <v>9</v>
      </c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>
        <v>10</v>
      </c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</row>
    <row r="17" spans="1:135" s="5" customFormat="1" ht="40.5" customHeight="1" hidden="1">
      <c r="A17" s="209"/>
      <c r="B17" s="209"/>
      <c r="C17" s="209"/>
      <c r="D17" s="209"/>
      <c r="E17" s="209"/>
      <c r="F17" s="258" t="s">
        <v>211</v>
      </c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13"/>
      <c r="AF17" s="213"/>
      <c r="AG17" s="213"/>
      <c r="AH17" s="213"/>
      <c r="AI17" s="213"/>
      <c r="AJ17" s="213"/>
      <c r="AK17" s="213"/>
      <c r="AL17" s="213"/>
      <c r="AM17" s="213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>
        <f>AE17*(AN17+CY17)*12</f>
        <v>0</v>
      </c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</row>
    <row r="18" spans="1:135" s="5" customFormat="1" ht="24.75" customHeight="1" hidden="1">
      <c r="A18" s="209"/>
      <c r="B18" s="209"/>
      <c r="C18" s="209"/>
      <c r="D18" s="209"/>
      <c r="E18" s="209"/>
      <c r="F18" s="310" t="s">
        <v>191</v>
      </c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213"/>
      <c r="AF18" s="213"/>
      <c r="AG18" s="213"/>
      <c r="AH18" s="213"/>
      <c r="AI18" s="213"/>
      <c r="AJ18" s="213"/>
      <c r="AK18" s="213"/>
      <c r="AL18" s="213"/>
      <c r="AM18" s="213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>
        <f>AE18*(AN18+CY18)*12</f>
        <v>0</v>
      </c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</row>
    <row r="19" spans="1:136" s="5" customFormat="1" ht="27" customHeight="1">
      <c r="A19" s="209" t="s">
        <v>24</v>
      </c>
      <c r="B19" s="209"/>
      <c r="C19" s="209"/>
      <c r="D19" s="209"/>
      <c r="E19" s="209"/>
      <c r="F19" s="310" t="s">
        <v>192</v>
      </c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213">
        <v>13.25</v>
      </c>
      <c r="AF19" s="213"/>
      <c r="AG19" s="213"/>
      <c r="AH19" s="213"/>
      <c r="AI19" s="213"/>
      <c r="AJ19" s="213"/>
      <c r="AK19" s="213"/>
      <c r="AL19" s="213"/>
      <c r="AM19" s="213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>
        <f>531.53+304.19-260.98+927.28-495.77</f>
        <v>1006.25</v>
      </c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>
        <f>361356.88-189288.13+285625.48+195852.53-81037.78-769.76+138201.28+31954.44</f>
        <v>741894.94</v>
      </c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102">
        <f>'2 таб'!F33+'2 таб'!F34</f>
        <v>741894.94</v>
      </c>
    </row>
    <row r="20" spans="1:135" s="5" customFormat="1" ht="15" customHeight="1">
      <c r="A20" s="209" t="s">
        <v>8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13">
        <f>SUM(AE17:AE19)</f>
        <v>13.25</v>
      </c>
      <c r="AF20" s="213"/>
      <c r="AG20" s="213"/>
      <c r="AH20" s="213"/>
      <c r="AI20" s="213"/>
      <c r="AJ20" s="213"/>
      <c r="AK20" s="213"/>
      <c r="AL20" s="213"/>
      <c r="AM20" s="213"/>
      <c r="AN20" s="214">
        <f>SUM(AN17:AO19)</f>
        <v>0</v>
      </c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3" t="s">
        <v>9</v>
      </c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 t="s">
        <v>9</v>
      </c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 t="s">
        <v>9</v>
      </c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 t="s">
        <v>9</v>
      </c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 t="s">
        <v>9</v>
      </c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4">
        <f>SUM(DO17:DO19)</f>
        <v>741894.94</v>
      </c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</row>
    <row r="21" spans="1:135" s="5" customFormat="1" ht="1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0"/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0"/>
    </row>
    <row r="22" spans="1:135" s="6" customFormat="1" ht="33" customHeight="1">
      <c r="A22" s="242" t="s">
        <v>212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</row>
    <row r="23" spans="1:135" s="2" customFormat="1" ht="10.5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</row>
    <row r="24" spans="1:135" s="3" customFormat="1" ht="45" customHeight="1">
      <c r="A24" s="220" t="s">
        <v>0</v>
      </c>
      <c r="B24" s="221"/>
      <c r="C24" s="221"/>
      <c r="D24" s="221"/>
      <c r="E24" s="221"/>
      <c r="F24" s="220" t="s">
        <v>18</v>
      </c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2"/>
      <c r="AD24" s="220" t="s">
        <v>15</v>
      </c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2"/>
      <c r="BC24" s="220" t="s">
        <v>76</v>
      </c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2"/>
      <c r="BS24" s="220" t="s">
        <v>16</v>
      </c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2"/>
      <c r="CI24" s="220" t="s">
        <v>17</v>
      </c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2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</row>
    <row r="25" spans="1:135" s="4" customFormat="1" ht="12.75" customHeight="1">
      <c r="A25" s="218">
        <v>1</v>
      </c>
      <c r="B25" s="218"/>
      <c r="C25" s="218"/>
      <c r="D25" s="218"/>
      <c r="E25" s="218"/>
      <c r="F25" s="218">
        <v>2</v>
      </c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>
        <v>3</v>
      </c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>
        <v>4</v>
      </c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>
        <v>5</v>
      </c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>
        <v>6</v>
      </c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</row>
    <row r="26" spans="1:135" s="5" customFormat="1" ht="56.25" customHeight="1">
      <c r="A26" s="209" t="s">
        <v>24</v>
      </c>
      <c r="B26" s="209"/>
      <c r="C26" s="209"/>
      <c r="D26" s="209"/>
      <c r="E26" s="209"/>
      <c r="F26" s="310" t="s">
        <v>275</v>
      </c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213">
        <v>23000</v>
      </c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>
        <v>1</v>
      </c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4">
        <f>358700+15000-9948.8+26834-23051.7</f>
        <v>367533.5</v>
      </c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</row>
    <row r="27" spans="1:135" s="5" customFormat="1" ht="15" customHeight="1">
      <c r="A27" s="209"/>
      <c r="B27" s="209"/>
      <c r="C27" s="209"/>
      <c r="D27" s="209"/>
      <c r="E27" s="209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4">
        <f>AD27*BC27*BS27</f>
        <v>0</v>
      </c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</row>
    <row r="28" spans="1:135" s="5" customFormat="1" ht="15" customHeight="1">
      <c r="A28" s="223" t="s">
        <v>8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5"/>
      <c r="AD28" s="213" t="s">
        <v>9</v>
      </c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 t="s">
        <v>9</v>
      </c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 t="s">
        <v>9</v>
      </c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4">
        <f>SUM(CI26:CY27)</f>
        <v>367533.5</v>
      </c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</row>
    <row r="29" spans="1:135" s="2" customFormat="1" ht="12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273"/>
      <c r="CA29" s="273"/>
      <c r="CB29" s="273"/>
      <c r="CC29" s="273"/>
      <c r="CD29" s="273"/>
      <c r="CE29" s="273"/>
      <c r="CF29" s="273"/>
      <c r="CG29" s="273"/>
      <c r="CH29" s="273"/>
      <c r="CI29" s="273"/>
      <c r="CJ29" s="273"/>
      <c r="CK29" s="273"/>
      <c r="CL29" s="273"/>
      <c r="CM29" s="273"/>
      <c r="CN29" s="273"/>
      <c r="CO29" s="273"/>
      <c r="CP29" s="273"/>
      <c r="CQ29" s="273"/>
      <c r="CR29" s="273"/>
      <c r="CS29" s="273"/>
      <c r="CT29" s="273"/>
      <c r="CU29" s="273"/>
      <c r="CV29" s="273"/>
      <c r="CW29" s="273"/>
      <c r="CX29" s="273"/>
      <c r="CY29" s="273"/>
      <c r="CZ29" s="273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</row>
    <row r="30" spans="1:135" s="6" customFormat="1" ht="13.5">
      <c r="A30" s="229" t="s">
        <v>281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</row>
    <row r="31" spans="1:135" s="2" customFormat="1" ht="10.5" customHeight="1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</row>
    <row r="32" spans="1:135" s="3" customFormat="1" ht="55.5" customHeight="1">
      <c r="A32" s="220" t="s">
        <v>0</v>
      </c>
      <c r="B32" s="221"/>
      <c r="C32" s="221"/>
      <c r="D32" s="221"/>
      <c r="E32" s="221"/>
      <c r="F32" s="220" t="s">
        <v>18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2"/>
      <c r="AD32" s="220" t="s">
        <v>19</v>
      </c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2"/>
      <c r="AY32" s="220" t="s">
        <v>20</v>
      </c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2"/>
      <c r="BQ32" s="220" t="s">
        <v>21</v>
      </c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2"/>
      <c r="CI32" s="220" t="s">
        <v>17</v>
      </c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2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</row>
    <row r="33" spans="1:135" s="4" customFormat="1" ht="12.75">
      <c r="A33" s="218">
        <v>1</v>
      </c>
      <c r="B33" s="218"/>
      <c r="C33" s="218"/>
      <c r="D33" s="218"/>
      <c r="E33" s="218"/>
      <c r="F33" s="218">
        <v>2</v>
      </c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>
        <v>3</v>
      </c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>
        <v>4</v>
      </c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>
        <v>5</v>
      </c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>
        <v>6</v>
      </c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</row>
    <row r="34" spans="1:135" s="5" customFormat="1" ht="13.5" customHeight="1">
      <c r="A34" s="209"/>
      <c r="B34" s="209"/>
      <c r="C34" s="209"/>
      <c r="D34" s="209"/>
      <c r="E34" s="209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</row>
    <row r="35" spans="1:135" s="5" customFormat="1" ht="15" customHeight="1">
      <c r="A35" s="209"/>
      <c r="B35" s="209"/>
      <c r="C35" s="209"/>
      <c r="D35" s="209"/>
      <c r="E35" s="209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4">
        <f>AD35*AY35*BQ35</f>
        <v>0</v>
      </c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</row>
    <row r="36" spans="1:135" s="5" customFormat="1" ht="15" customHeight="1">
      <c r="A36" s="223" t="s">
        <v>8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5"/>
      <c r="AD36" s="213" t="s">
        <v>9</v>
      </c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 t="s">
        <v>9</v>
      </c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 t="s">
        <v>9</v>
      </c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4">
        <f>SUM(CI34:CI35)</f>
        <v>0</v>
      </c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</row>
    <row r="37" spans="1:135" s="5" customFormat="1" ht="15" customHeight="1">
      <c r="A37" s="260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</row>
    <row r="38" spans="1:135" s="6" customFormat="1" ht="47.25" customHeight="1">
      <c r="A38" s="308" t="s">
        <v>200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</row>
    <row r="39" spans="1:135" s="2" customFormat="1" ht="10.5" customHeight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</row>
    <row r="40" spans="1:135" s="2" customFormat="1" ht="55.5" customHeight="1">
      <c r="A40" s="220" t="s">
        <v>0</v>
      </c>
      <c r="B40" s="221"/>
      <c r="C40" s="221"/>
      <c r="D40" s="221"/>
      <c r="E40" s="221"/>
      <c r="F40" s="220" t="s">
        <v>72</v>
      </c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2"/>
      <c r="BV40" s="220" t="s">
        <v>23</v>
      </c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2"/>
      <c r="CL40" s="220" t="s">
        <v>22</v>
      </c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2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</row>
    <row r="41" spans="1:135" ht="12.75">
      <c r="A41" s="218">
        <v>1</v>
      </c>
      <c r="B41" s="218"/>
      <c r="C41" s="218"/>
      <c r="D41" s="218"/>
      <c r="E41" s="218"/>
      <c r="F41" s="218">
        <v>2</v>
      </c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>
        <v>3</v>
      </c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>
        <v>4</v>
      </c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</row>
    <row r="42" spans="1:135" s="2" customFormat="1" ht="15" customHeight="1">
      <c r="A42" s="209" t="s">
        <v>24</v>
      </c>
      <c r="B42" s="209"/>
      <c r="C42" s="209"/>
      <c r="D42" s="209"/>
      <c r="E42" s="209"/>
      <c r="F42" s="9"/>
      <c r="G42" s="216" t="s">
        <v>35</v>
      </c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7"/>
      <c r="BV42" s="213" t="s">
        <v>9</v>
      </c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4">
        <f>CL43</f>
        <v>163449.35679999998</v>
      </c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</row>
    <row r="43" spans="1:135" ht="12.75">
      <c r="A43" s="293" t="s">
        <v>25</v>
      </c>
      <c r="B43" s="260"/>
      <c r="C43" s="260"/>
      <c r="D43" s="260"/>
      <c r="E43" s="260"/>
      <c r="F43" s="11"/>
      <c r="G43" s="298" t="s">
        <v>2</v>
      </c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9"/>
      <c r="BV43" s="300">
        <f>DO20</f>
        <v>741894.94</v>
      </c>
      <c r="BW43" s="318"/>
      <c r="BX43" s="318"/>
      <c r="BY43" s="318"/>
      <c r="BZ43" s="318"/>
      <c r="CA43" s="318"/>
      <c r="CB43" s="318"/>
      <c r="CC43" s="318"/>
      <c r="CD43" s="318"/>
      <c r="CE43" s="318"/>
      <c r="CF43" s="318"/>
      <c r="CG43" s="318"/>
      <c r="CH43" s="318"/>
      <c r="CI43" s="318"/>
      <c r="CJ43" s="318"/>
      <c r="CK43" s="319"/>
      <c r="CL43" s="300">
        <f>BV43*22%-0.14+0.23-0.1+0.01+232.47</f>
        <v>163449.35679999998</v>
      </c>
      <c r="CM43" s="301"/>
      <c r="CN43" s="301"/>
      <c r="CO43" s="301"/>
      <c r="CP43" s="301"/>
      <c r="CQ43" s="301"/>
      <c r="CR43" s="301"/>
      <c r="CS43" s="301"/>
      <c r="CT43" s="301"/>
      <c r="CU43" s="301"/>
      <c r="CV43" s="301"/>
      <c r="CW43" s="301"/>
      <c r="CX43" s="301"/>
      <c r="CY43" s="301"/>
      <c r="CZ43" s="302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</row>
    <row r="44" spans="1:135" ht="12.75">
      <c r="A44" s="295"/>
      <c r="B44" s="296"/>
      <c r="C44" s="296"/>
      <c r="D44" s="296"/>
      <c r="E44" s="296"/>
      <c r="F44" s="10"/>
      <c r="G44" s="306" t="s">
        <v>36</v>
      </c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7"/>
      <c r="BV44" s="320"/>
      <c r="BW44" s="321"/>
      <c r="BX44" s="321"/>
      <c r="BY44" s="321"/>
      <c r="BZ44" s="321"/>
      <c r="CA44" s="321"/>
      <c r="CB44" s="321"/>
      <c r="CC44" s="321"/>
      <c r="CD44" s="321"/>
      <c r="CE44" s="321"/>
      <c r="CF44" s="321"/>
      <c r="CG44" s="321"/>
      <c r="CH44" s="321"/>
      <c r="CI44" s="321"/>
      <c r="CJ44" s="321"/>
      <c r="CK44" s="322"/>
      <c r="CL44" s="303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  <c r="CW44" s="304"/>
      <c r="CX44" s="304"/>
      <c r="CY44" s="304"/>
      <c r="CZ44" s="305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  <c r="DU44" s="229"/>
      <c r="DV44" s="229"/>
      <c r="DW44" s="229"/>
      <c r="DX44" s="229"/>
      <c r="DY44" s="229"/>
      <c r="DZ44" s="229"/>
      <c r="EA44" s="229"/>
      <c r="EB44" s="229"/>
      <c r="EC44" s="229"/>
      <c r="ED44" s="229"/>
      <c r="EE44" s="229"/>
    </row>
    <row r="45" spans="1:135" ht="13.5" customHeight="1">
      <c r="A45" s="209" t="s">
        <v>26</v>
      </c>
      <c r="B45" s="209"/>
      <c r="C45" s="209"/>
      <c r="D45" s="209"/>
      <c r="E45" s="209"/>
      <c r="F45" s="9"/>
      <c r="G45" s="291" t="s">
        <v>37</v>
      </c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2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29"/>
      <c r="DM45" s="229"/>
      <c r="DN45" s="229"/>
      <c r="DO45" s="229"/>
      <c r="DP45" s="229"/>
      <c r="DQ45" s="229"/>
      <c r="DR45" s="229"/>
      <c r="DS45" s="229"/>
      <c r="DT45" s="229"/>
      <c r="DU45" s="229"/>
      <c r="DV45" s="229"/>
      <c r="DW45" s="229"/>
      <c r="DX45" s="229"/>
      <c r="DY45" s="229"/>
      <c r="DZ45" s="229"/>
      <c r="EA45" s="229"/>
      <c r="EB45" s="229"/>
      <c r="EC45" s="229"/>
      <c r="ED45" s="229"/>
      <c r="EE45" s="229"/>
    </row>
    <row r="46" spans="1:135" ht="26.25" customHeight="1">
      <c r="A46" s="209" t="s">
        <v>27</v>
      </c>
      <c r="B46" s="209"/>
      <c r="C46" s="209"/>
      <c r="D46" s="209"/>
      <c r="E46" s="209"/>
      <c r="F46" s="9"/>
      <c r="G46" s="291" t="s">
        <v>38</v>
      </c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2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29"/>
      <c r="DB46" s="229"/>
      <c r="DC46" s="229"/>
      <c r="DD46" s="229"/>
      <c r="DE46" s="229"/>
      <c r="DF46" s="229"/>
      <c r="DG46" s="229"/>
      <c r="DH46" s="229"/>
      <c r="DI46" s="229"/>
      <c r="DJ46" s="229"/>
      <c r="DK46" s="229"/>
      <c r="DL46" s="229"/>
      <c r="DM46" s="229"/>
      <c r="DN46" s="229"/>
      <c r="DO46" s="229"/>
      <c r="DP46" s="229"/>
      <c r="DQ46" s="229"/>
      <c r="DR46" s="229"/>
      <c r="DS46" s="229"/>
      <c r="DT46" s="229"/>
      <c r="DU46" s="229"/>
      <c r="DV46" s="229"/>
      <c r="DW46" s="229"/>
      <c r="DX46" s="229"/>
      <c r="DY46" s="229"/>
      <c r="DZ46" s="229"/>
      <c r="EA46" s="229"/>
      <c r="EB46" s="229"/>
      <c r="EC46" s="229"/>
      <c r="ED46" s="229"/>
      <c r="EE46" s="229"/>
    </row>
    <row r="47" spans="1:135" ht="26.25" customHeight="1">
      <c r="A47" s="209" t="s">
        <v>28</v>
      </c>
      <c r="B47" s="209"/>
      <c r="C47" s="209"/>
      <c r="D47" s="209"/>
      <c r="E47" s="209"/>
      <c r="F47" s="9"/>
      <c r="G47" s="216" t="s">
        <v>39</v>
      </c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7"/>
      <c r="BV47" s="213" t="s">
        <v>9</v>
      </c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4">
        <f>CL48+CL51</f>
        <v>22998.74314</v>
      </c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29"/>
      <c r="DP47" s="229"/>
      <c r="DQ47" s="229"/>
      <c r="DR47" s="229"/>
      <c r="DS47" s="229"/>
      <c r="DT47" s="229"/>
      <c r="DU47" s="229"/>
      <c r="DV47" s="229"/>
      <c r="DW47" s="229"/>
      <c r="DX47" s="229"/>
      <c r="DY47" s="229"/>
      <c r="DZ47" s="229"/>
      <c r="EA47" s="229"/>
      <c r="EB47" s="229"/>
      <c r="EC47" s="229"/>
      <c r="ED47" s="229"/>
      <c r="EE47" s="229"/>
    </row>
    <row r="48" spans="1:135" ht="12.75">
      <c r="A48" s="293" t="s">
        <v>29</v>
      </c>
      <c r="B48" s="260"/>
      <c r="C48" s="260"/>
      <c r="D48" s="260"/>
      <c r="E48" s="260"/>
      <c r="F48" s="11"/>
      <c r="G48" s="298" t="s">
        <v>2</v>
      </c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8"/>
      <c r="BF48" s="298"/>
      <c r="BG48" s="298"/>
      <c r="BH48" s="298"/>
      <c r="BI48" s="298"/>
      <c r="BJ48" s="298"/>
      <c r="BK48" s="298"/>
      <c r="BL48" s="298"/>
      <c r="BM48" s="298"/>
      <c r="BN48" s="298"/>
      <c r="BO48" s="298"/>
      <c r="BP48" s="298"/>
      <c r="BQ48" s="298"/>
      <c r="BR48" s="298"/>
      <c r="BS48" s="298"/>
      <c r="BT48" s="298"/>
      <c r="BU48" s="299"/>
      <c r="BV48" s="300">
        <f>DO20</f>
        <v>741894.94</v>
      </c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9"/>
      <c r="CL48" s="300">
        <f>BV48*2.9%</f>
        <v>21514.95326</v>
      </c>
      <c r="CM48" s="301"/>
      <c r="CN48" s="301"/>
      <c r="CO48" s="301"/>
      <c r="CP48" s="301"/>
      <c r="CQ48" s="301"/>
      <c r="CR48" s="301"/>
      <c r="CS48" s="301"/>
      <c r="CT48" s="301"/>
      <c r="CU48" s="301"/>
      <c r="CV48" s="301"/>
      <c r="CW48" s="301"/>
      <c r="CX48" s="301"/>
      <c r="CY48" s="301"/>
      <c r="CZ48" s="302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29"/>
      <c r="DM48" s="229"/>
      <c r="DN48" s="229"/>
      <c r="DO48" s="229"/>
      <c r="DP48" s="229"/>
      <c r="DQ48" s="229"/>
      <c r="DR48" s="229"/>
      <c r="DS48" s="229"/>
      <c r="DT48" s="229"/>
      <c r="DU48" s="229"/>
      <c r="DV48" s="229"/>
      <c r="DW48" s="229"/>
      <c r="DX48" s="229"/>
      <c r="DY48" s="229"/>
      <c r="DZ48" s="229"/>
      <c r="EA48" s="229"/>
      <c r="EB48" s="229"/>
      <c r="EC48" s="229"/>
      <c r="ED48" s="229"/>
      <c r="EE48" s="229"/>
    </row>
    <row r="49" spans="1:135" ht="25.5" customHeight="1">
      <c r="A49" s="295"/>
      <c r="B49" s="296"/>
      <c r="C49" s="296"/>
      <c r="D49" s="296"/>
      <c r="E49" s="296"/>
      <c r="F49" s="10"/>
      <c r="G49" s="306" t="s">
        <v>40</v>
      </c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7"/>
      <c r="BV49" s="320"/>
      <c r="BW49" s="321"/>
      <c r="BX49" s="321"/>
      <c r="BY49" s="321"/>
      <c r="BZ49" s="321"/>
      <c r="CA49" s="321"/>
      <c r="CB49" s="321"/>
      <c r="CC49" s="321"/>
      <c r="CD49" s="321"/>
      <c r="CE49" s="321"/>
      <c r="CF49" s="321"/>
      <c r="CG49" s="321"/>
      <c r="CH49" s="321"/>
      <c r="CI49" s="321"/>
      <c r="CJ49" s="321"/>
      <c r="CK49" s="322"/>
      <c r="CL49" s="303"/>
      <c r="CM49" s="304"/>
      <c r="CN49" s="304"/>
      <c r="CO49" s="304"/>
      <c r="CP49" s="304"/>
      <c r="CQ49" s="304"/>
      <c r="CR49" s="304"/>
      <c r="CS49" s="304"/>
      <c r="CT49" s="304"/>
      <c r="CU49" s="304"/>
      <c r="CV49" s="304"/>
      <c r="CW49" s="304"/>
      <c r="CX49" s="304"/>
      <c r="CY49" s="304"/>
      <c r="CZ49" s="305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  <c r="DT49" s="229"/>
      <c r="DU49" s="229"/>
      <c r="DV49" s="229"/>
      <c r="DW49" s="229"/>
      <c r="DX49" s="229"/>
      <c r="DY49" s="229"/>
      <c r="DZ49" s="229"/>
      <c r="EA49" s="229"/>
      <c r="EB49" s="229"/>
      <c r="EC49" s="229"/>
      <c r="ED49" s="229"/>
      <c r="EE49" s="229"/>
    </row>
    <row r="50" spans="1:135" ht="26.25" customHeight="1">
      <c r="A50" s="209" t="s">
        <v>30</v>
      </c>
      <c r="B50" s="209"/>
      <c r="C50" s="209"/>
      <c r="D50" s="209"/>
      <c r="E50" s="209"/>
      <c r="F50" s="9"/>
      <c r="G50" s="291" t="s">
        <v>41</v>
      </c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2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29"/>
    </row>
    <row r="51" spans="1:135" ht="27" customHeight="1">
      <c r="A51" s="209" t="s">
        <v>31</v>
      </c>
      <c r="B51" s="209"/>
      <c r="C51" s="209"/>
      <c r="D51" s="209"/>
      <c r="E51" s="209"/>
      <c r="F51" s="9"/>
      <c r="G51" s="291" t="s">
        <v>42</v>
      </c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2"/>
      <c r="BV51" s="214">
        <f>DO20</f>
        <v>741894.94</v>
      </c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4">
        <f>BV51*0.2%</f>
        <v>1483.7898799999998</v>
      </c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29"/>
      <c r="DU51" s="229"/>
      <c r="DV51" s="229"/>
      <c r="DW51" s="229"/>
      <c r="DX51" s="229"/>
      <c r="DY51" s="229"/>
      <c r="DZ51" s="229"/>
      <c r="EA51" s="229"/>
      <c r="EB51" s="229"/>
      <c r="EC51" s="229"/>
      <c r="ED51" s="229"/>
      <c r="EE51" s="229"/>
    </row>
    <row r="52" spans="1:135" ht="27" customHeight="1">
      <c r="A52" s="209" t="s">
        <v>32</v>
      </c>
      <c r="B52" s="209"/>
      <c r="C52" s="209"/>
      <c r="D52" s="209"/>
      <c r="E52" s="209"/>
      <c r="F52" s="9"/>
      <c r="G52" s="291" t="s">
        <v>43</v>
      </c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2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29"/>
      <c r="DB52" s="229"/>
      <c r="DC52" s="229"/>
      <c r="DD52" s="229"/>
      <c r="DE52" s="229"/>
      <c r="DF52" s="229"/>
      <c r="DG52" s="229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29"/>
      <c r="DU52" s="229"/>
      <c r="DV52" s="229"/>
      <c r="DW52" s="229"/>
      <c r="DX52" s="229"/>
      <c r="DY52" s="229"/>
      <c r="DZ52" s="229"/>
      <c r="EA52" s="229"/>
      <c r="EB52" s="229"/>
      <c r="EC52" s="229"/>
      <c r="ED52" s="229"/>
      <c r="EE52" s="229"/>
    </row>
    <row r="53" spans="1:135" ht="27" customHeight="1">
      <c r="A53" s="209" t="s">
        <v>33</v>
      </c>
      <c r="B53" s="209"/>
      <c r="C53" s="209"/>
      <c r="D53" s="209"/>
      <c r="E53" s="209"/>
      <c r="F53" s="9"/>
      <c r="G53" s="291" t="s">
        <v>43</v>
      </c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2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9"/>
      <c r="EA53" s="229"/>
      <c r="EB53" s="229"/>
      <c r="EC53" s="229"/>
      <c r="ED53" s="229"/>
      <c r="EE53" s="229"/>
    </row>
    <row r="54" spans="1:135" ht="26.25" customHeight="1">
      <c r="A54" s="209" t="s">
        <v>34</v>
      </c>
      <c r="B54" s="209"/>
      <c r="C54" s="209"/>
      <c r="D54" s="209"/>
      <c r="E54" s="209"/>
      <c r="F54" s="9"/>
      <c r="G54" s="216" t="s">
        <v>44</v>
      </c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7"/>
      <c r="BV54" s="214">
        <f>DO20</f>
        <v>741894.94</v>
      </c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4">
        <f>BV54*5.1%</f>
        <v>37836.641939999994</v>
      </c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29"/>
      <c r="DV54" s="229"/>
      <c r="DW54" s="229"/>
      <c r="DX54" s="229"/>
      <c r="DY54" s="229"/>
      <c r="DZ54" s="229"/>
      <c r="EA54" s="229"/>
      <c r="EB54" s="229"/>
      <c r="EC54" s="229"/>
      <c r="ED54" s="229"/>
      <c r="EE54" s="229"/>
    </row>
    <row r="55" spans="1:136" ht="13.5" customHeight="1">
      <c r="A55" s="209"/>
      <c r="B55" s="209"/>
      <c r="C55" s="209"/>
      <c r="D55" s="209"/>
      <c r="E55" s="209"/>
      <c r="F55" s="246" t="s">
        <v>8</v>
      </c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L55" s="247"/>
      <c r="BM55" s="247"/>
      <c r="BN55" s="247"/>
      <c r="BO55" s="247"/>
      <c r="BP55" s="247"/>
      <c r="BQ55" s="247"/>
      <c r="BR55" s="247"/>
      <c r="BS55" s="247"/>
      <c r="BT55" s="247"/>
      <c r="BU55" s="248"/>
      <c r="BV55" s="213" t="s">
        <v>9</v>
      </c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14">
        <f>CL42+CL47+CL54+0.01</f>
        <v>224284.75188</v>
      </c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29"/>
      <c r="DB55" s="229"/>
      <c r="DC55" s="229"/>
      <c r="DD55" s="229"/>
      <c r="DE55" s="229"/>
      <c r="DF55" s="229"/>
      <c r="DG55" s="229"/>
      <c r="DH55" s="229"/>
      <c r="DI55" s="229"/>
      <c r="DJ55" s="229"/>
      <c r="DK55" s="229"/>
      <c r="DL55" s="229"/>
      <c r="DM55" s="229"/>
      <c r="DN55" s="229"/>
      <c r="DO55" s="229"/>
      <c r="DP55" s="229"/>
      <c r="DQ55" s="229"/>
      <c r="DR55" s="229"/>
      <c r="DS55" s="229"/>
      <c r="DT55" s="229"/>
      <c r="DU55" s="229"/>
      <c r="DV55" s="229"/>
      <c r="DW55" s="229"/>
      <c r="DX55" s="229"/>
      <c r="DY55" s="229"/>
      <c r="DZ55" s="229"/>
      <c r="EA55" s="229"/>
      <c r="EB55" s="229"/>
      <c r="EC55" s="229"/>
      <c r="ED55" s="229"/>
      <c r="EE55" s="229"/>
      <c r="EF55" s="103">
        <f>'2 таб'!F37+'2 таб'!F38</f>
        <v>224284.75</v>
      </c>
    </row>
    <row r="56" spans="1:135" s="8" customFormat="1" ht="48" customHeight="1">
      <c r="A56" s="323" t="s">
        <v>209</v>
      </c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324"/>
      <c r="BO56" s="324"/>
      <c r="BP56" s="324"/>
      <c r="BQ56" s="324"/>
      <c r="BR56" s="324"/>
      <c r="BS56" s="324"/>
      <c r="BT56" s="324"/>
      <c r="BU56" s="324"/>
      <c r="BV56" s="324"/>
      <c r="BW56" s="324"/>
      <c r="BX56" s="324"/>
      <c r="BY56" s="324"/>
      <c r="BZ56" s="324"/>
      <c r="CA56" s="324"/>
      <c r="CB56" s="324"/>
      <c r="CC56" s="324"/>
      <c r="CD56" s="324"/>
      <c r="CE56" s="324"/>
      <c r="CF56" s="324"/>
      <c r="CG56" s="324"/>
      <c r="CH56" s="324"/>
      <c r="CI56" s="324"/>
      <c r="CJ56" s="324"/>
      <c r="CK56" s="324"/>
      <c r="CL56" s="324"/>
      <c r="CM56" s="324"/>
      <c r="CN56" s="324"/>
      <c r="CO56" s="324"/>
      <c r="CP56" s="324"/>
      <c r="CQ56" s="324"/>
      <c r="CR56" s="324"/>
      <c r="CS56" s="324"/>
      <c r="CT56" s="324"/>
      <c r="CU56" s="324"/>
      <c r="CV56" s="324"/>
      <c r="CW56" s="324"/>
      <c r="CX56" s="324"/>
      <c r="CY56" s="324"/>
      <c r="CZ56" s="324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  <c r="DM56" s="229"/>
      <c r="DN56" s="229"/>
      <c r="DO56" s="229"/>
      <c r="DP56" s="229"/>
      <c r="DQ56" s="229"/>
      <c r="DR56" s="229"/>
      <c r="DS56" s="229"/>
      <c r="DT56" s="229"/>
      <c r="DU56" s="229"/>
      <c r="DV56" s="229"/>
      <c r="DW56" s="229"/>
      <c r="DX56" s="229"/>
      <c r="DY56" s="229"/>
      <c r="DZ56" s="229"/>
      <c r="EA56" s="229"/>
      <c r="EB56" s="229"/>
      <c r="EC56" s="229"/>
      <c r="ED56" s="229"/>
      <c r="EE56" s="229"/>
    </row>
    <row r="57" spans="1:135" s="8" customFormat="1" ht="17.25" customHeight="1">
      <c r="A57" s="283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29"/>
      <c r="DV57" s="229"/>
      <c r="DW57" s="229"/>
      <c r="DX57" s="229"/>
      <c r="DY57" s="229"/>
      <c r="DZ57" s="229"/>
      <c r="EA57" s="229"/>
      <c r="EB57" s="229"/>
      <c r="EC57" s="229"/>
      <c r="ED57" s="229"/>
      <c r="EE57" s="229"/>
    </row>
    <row r="58" spans="1:135" s="6" customFormat="1" ht="13.5">
      <c r="A58" s="281" t="s">
        <v>45</v>
      </c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  <c r="BK58" s="281"/>
      <c r="BL58" s="281"/>
      <c r="BM58" s="281"/>
      <c r="BN58" s="281"/>
      <c r="BO58" s="281"/>
      <c r="BP58" s="281"/>
      <c r="BQ58" s="281"/>
      <c r="BR58" s="281"/>
      <c r="BS58" s="281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29"/>
      <c r="ED58" s="229"/>
      <c r="EE58" s="229"/>
    </row>
    <row r="59" spans="1:135" s="2" customFormat="1" ht="6" customHeight="1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29"/>
      <c r="DA59" s="229"/>
      <c r="DB59" s="229"/>
      <c r="DC59" s="229"/>
      <c r="DD59" s="229"/>
      <c r="DE59" s="229"/>
      <c r="DF59" s="229"/>
      <c r="DG59" s="229"/>
      <c r="DH59" s="229"/>
      <c r="DI59" s="229"/>
      <c r="DJ59" s="229"/>
      <c r="DK59" s="229"/>
      <c r="DL59" s="229"/>
      <c r="DM59" s="229"/>
      <c r="DN59" s="229"/>
      <c r="DO59" s="229"/>
      <c r="DP59" s="229"/>
      <c r="DQ59" s="229"/>
      <c r="DR59" s="229"/>
      <c r="DS59" s="229"/>
      <c r="DT59" s="229"/>
      <c r="DU59" s="229"/>
      <c r="DV59" s="229"/>
      <c r="DW59" s="229"/>
      <c r="DX59" s="229"/>
      <c r="DY59" s="229"/>
      <c r="DZ59" s="229"/>
      <c r="EA59" s="229"/>
      <c r="EB59" s="229"/>
      <c r="EC59" s="229"/>
      <c r="ED59" s="229"/>
      <c r="EE59" s="229"/>
    </row>
    <row r="60" spans="1:135" s="6" customFormat="1" ht="13.5">
      <c r="A60" s="289" t="s">
        <v>11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282"/>
      <c r="CQ60" s="282"/>
      <c r="CR60" s="282"/>
      <c r="CS60" s="282"/>
      <c r="CT60" s="282"/>
      <c r="CU60" s="282"/>
      <c r="CV60" s="282"/>
      <c r="CW60" s="282"/>
      <c r="CX60" s="282"/>
      <c r="CY60" s="282"/>
      <c r="CZ60" s="282"/>
      <c r="DA60" s="229"/>
      <c r="DB60" s="229"/>
      <c r="DC60" s="229"/>
      <c r="DD60" s="229"/>
      <c r="DE60" s="229"/>
      <c r="DF60" s="229"/>
      <c r="DG60" s="229"/>
      <c r="DH60" s="229"/>
      <c r="DI60" s="229"/>
      <c r="DJ60" s="229"/>
      <c r="DK60" s="229"/>
      <c r="DL60" s="229"/>
      <c r="DM60" s="229"/>
      <c r="DN60" s="229"/>
      <c r="DO60" s="229"/>
      <c r="DP60" s="229"/>
      <c r="DQ60" s="229"/>
      <c r="DR60" s="229"/>
      <c r="DS60" s="229"/>
      <c r="DT60" s="229"/>
      <c r="DU60" s="229"/>
      <c r="DV60" s="229"/>
      <c r="DW60" s="229"/>
      <c r="DX60" s="229"/>
      <c r="DY60" s="229"/>
      <c r="DZ60" s="229"/>
      <c r="EA60" s="229"/>
      <c r="EB60" s="229"/>
      <c r="EC60" s="229"/>
      <c r="ED60" s="229"/>
      <c r="EE60" s="229"/>
    </row>
    <row r="61" spans="1:135" s="6" customFormat="1" ht="6" customHeight="1">
      <c r="A61" s="281"/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  <c r="BI61" s="281"/>
      <c r="BJ61" s="281"/>
      <c r="BK61" s="281"/>
      <c r="BL61" s="281"/>
      <c r="BM61" s="281"/>
      <c r="BN61" s="281"/>
      <c r="BO61" s="281"/>
      <c r="BP61" s="281"/>
      <c r="BQ61" s="281"/>
      <c r="BR61" s="281"/>
      <c r="BS61" s="281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/>
      <c r="CJ61" s="281"/>
      <c r="CK61" s="281"/>
      <c r="CL61" s="281"/>
      <c r="CM61" s="281"/>
      <c r="CN61" s="281"/>
      <c r="CO61" s="281"/>
      <c r="CP61" s="281"/>
      <c r="CQ61" s="281"/>
      <c r="CR61" s="281"/>
      <c r="CS61" s="281"/>
      <c r="CT61" s="281"/>
      <c r="CU61" s="281"/>
      <c r="CV61" s="281"/>
      <c r="CW61" s="281"/>
      <c r="CX61" s="281"/>
      <c r="CY61" s="281"/>
      <c r="CZ61" s="281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</row>
    <row r="62" spans="1:135" s="2" customFormat="1" ht="10.5" customHeight="1">
      <c r="A62" s="288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8"/>
      <c r="BF62" s="288"/>
      <c r="BG62" s="288"/>
      <c r="BH62" s="288"/>
      <c r="BI62" s="288"/>
      <c r="BJ62" s="288"/>
      <c r="BK62" s="288"/>
      <c r="BL62" s="288"/>
      <c r="BM62" s="288"/>
      <c r="BN62" s="288"/>
      <c r="BO62" s="288"/>
      <c r="BP62" s="288"/>
      <c r="BQ62" s="288"/>
      <c r="BR62" s="288"/>
      <c r="BS62" s="288"/>
      <c r="BT62" s="288"/>
      <c r="BU62" s="288"/>
      <c r="BV62" s="288"/>
      <c r="BW62" s="288"/>
      <c r="BX62" s="288"/>
      <c r="BY62" s="288"/>
      <c r="BZ62" s="288"/>
      <c r="CA62" s="288"/>
      <c r="CB62" s="288"/>
      <c r="CC62" s="288"/>
      <c r="CD62" s="288"/>
      <c r="CE62" s="288"/>
      <c r="CF62" s="288"/>
      <c r="CG62" s="288"/>
      <c r="CH62" s="288"/>
      <c r="CI62" s="288"/>
      <c r="CJ62" s="288"/>
      <c r="CK62" s="288"/>
      <c r="CL62" s="288"/>
      <c r="CM62" s="288"/>
      <c r="CN62" s="288"/>
      <c r="CO62" s="288"/>
      <c r="CP62" s="288"/>
      <c r="CQ62" s="288"/>
      <c r="CR62" s="288"/>
      <c r="CS62" s="288"/>
      <c r="CT62" s="288"/>
      <c r="CU62" s="288"/>
      <c r="CV62" s="288"/>
      <c r="CW62" s="288"/>
      <c r="CX62" s="288"/>
      <c r="CY62" s="288"/>
      <c r="CZ62" s="288"/>
      <c r="DA62" s="229"/>
      <c r="DB62" s="229"/>
      <c r="DC62" s="229"/>
      <c r="DD62" s="229"/>
      <c r="DE62" s="229"/>
      <c r="DF62" s="229"/>
      <c r="DG62" s="229"/>
      <c r="DH62" s="229"/>
      <c r="DI62" s="229"/>
      <c r="DJ62" s="229"/>
      <c r="DK62" s="229"/>
      <c r="DL62" s="229"/>
      <c r="DM62" s="229"/>
      <c r="DN62" s="229"/>
      <c r="DO62" s="229"/>
      <c r="DP62" s="229"/>
      <c r="DQ62" s="229"/>
      <c r="DR62" s="229"/>
      <c r="DS62" s="229"/>
      <c r="DT62" s="229"/>
      <c r="DU62" s="229"/>
      <c r="DV62" s="229"/>
      <c r="DW62" s="229"/>
      <c r="DX62" s="229"/>
      <c r="DY62" s="229"/>
      <c r="DZ62" s="229"/>
      <c r="EA62" s="229"/>
      <c r="EB62" s="229"/>
      <c r="EC62" s="229"/>
      <c r="ED62" s="229"/>
      <c r="EE62" s="229"/>
    </row>
    <row r="63" spans="1:135" s="3" customFormat="1" ht="45" customHeight="1">
      <c r="A63" s="220" t="s">
        <v>0</v>
      </c>
      <c r="B63" s="221"/>
      <c r="C63" s="221"/>
      <c r="D63" s="221"/>
      <c r="E63" s="221"/>
      <c r="F63" s="222"/>
      <c r="G63" s="220" t="s">
        <v>48</v>
      </c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2"/>
      <c r="BC63" s="220" t="s">
        <v>49</v>
      </c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2"/>
      <c r="BS63" s="220" t="s">
        <v>50</v>
      </c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222"/>
      <c r="CI63" s="220" t="s">
        <v>47</v>
      </c>
      <c r="CJ63" s="221"/>
      <c r="CK63" s="221"/>
      <c r="CL63" s="221"/>
      <c r="CM63" s="221"/>
      <c r="CN63" s="221"/>
      <c r="CO63" s="221"/>
      <c r="CP63" s="221"/>
      <c r="CQ63" s="221"/>
      <c r="CR63" s="221"/>
      <c r="CS63" s="221"/>
      <c r="CT63" s="221"/>
      <c r="CU63" s="221"/>
      <c r="CV63" s="221"/>
      <c r="CW63" s="221"/>
      <c r="CX63" s="221"/>
      <c r="CY63" s="221"/>
      <c r="CZ63" s="222"/>
      <c r="DA63" s="229"/>
      <c r="DB63" s="229"/>
      <c r="DC63" s="229"/>
      <c r="DD63" s="229"/>
      <c r="DE63" s="229"/>
      <c r="DF63" s="229"/>
      <c r="DG63" s="229"/>
      <c r="DH63" s="229"/>
      <c r="DI63" s="229"/>
      <c r="DJ63" s="229"/>
      <c r="DK63" s="229"/>
      <c r="DL63" s="229"/>
      <c r="DM63" s="229"/>
      <c r="DN63" s="229"/>
      <c r="DO63" s="229"/>
      <c r="DP63" s="229"/>
      <c r="DQ63" s="229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EC63" s="229"/>
      <c r="ED63" s="229"/>
      <c r="EE63" s="229"/>
    </row>
    <row r="64" spans="1:135" s="4" customFormat="1" ht="12.75">
      <c r="A64" s="218">
        <v>1</v>
      </c>
      <c r="B64" s="218"/>
      <c r="C64" s="218"/>
      <c r="D64" s="218"/>
      <c r="E64" s="218"/>
      <c r="F64" s="218"/>
      <c r="G64" s="218">
        <v>2</v>
      </c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>
        <v>3</v>
      </c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>
        <v>4</v>
      </c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>
        <v>5</v>
      </c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29"/>
      <c r="DB64" s="229"/>
      <c r="DC64" s="229"/>
      <c r="DD64" s="229"/>
      <c r="DE64" s="229"/>
      <c r="DF64" s="229"/>
      <c r="DG64" s="229"/>
      <c r="DH64" s="229"/>
      <c r="DI64" s="229"/>
      <c r="DJ64" s="229"/>
      <c r="DK64" s="229"/>
      <c r="DL64" s="229"/>
      <c r="DM64" s="229"/>
      <c r="DN64" s="229"/>
      <c r="DO64" s="229"/>
      <c r="DP64" s="229"/>
      <c r="DQ64" s="229"/>
      <c r="DR64" s="229"/>
      <c r="DS64" s="229"/>
      <c r="DT64" s="229"/>
      <c r="DU64" s="229"/>
      <c r="DV64" s="229"/>
      <c r="DW64" s="229"/>
      <c r="DX64" s="229"/>
      <c r="DY64" s="229"/>
      <c r="DZ64" s="229"/>
      <c r="EA64" s="229"/>
      <c r="EB64" s="229"/>
      <c r="EC64" s="229"/>
      <c r="ED64" s="229"/>
      <c r="EE64" s="229"/>
    </row>
    <row r="65" spans="1:135" s="5" customFormat="1" ht="17.25" customHeight="1">
      <c r="A65" s="209"/>
      <c r="B65" s="209"/>
      <c r="C65" s="209"/>
      <c r="D65" s="209"/>
      <c r="E65" s="209"/>
      <c r="F65" s="209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  <c r="AR65" s="310"/>
      <c r="AS65" s="310"/>
      <c r="AT65" s="310"/>
      <c r="AU65" s="310"/>
      <c r="AV65" s="310"/>
      <c r="AW65" s="310"/>
      <c r="AX65" s="310"/>
      <c r="AY65" s="310"/>
      <c r="AZ65" s="310"/>
      <c r="BA65" s="310"/>
      <c r="BB65" s="310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>
        <f>BC65*BS65</f>
        <v>0</v>
      </c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29"/>
      <c r="DB65" s="229"/>
      <c r="DC65" s="229"/>
      <c r="DD65" s="229"/>
      <c r="DE65" s="229"/>
      <c r="DF65" s="229"/>
      <c r="DG65" s="229"/>
      <c r="DH65" s="229"/>
      <c r="DI65" s="229"/>
      <c r="DJ65" s="229"/>
      <c r="DK65" s="229"/>
      <c r="DL65" s="229"/>
      <c r="DM65" s="229"/>
      <c r="DN65" s="229"/>
      <c r="DO65" s="229"/>
      <c r="DP65" s="229"/>
      <c r="DQ65" s="229"/>
      <c r="DR65" s="229"/>
      <c r="DS65" s="229"/>
      <c r="DT65" s="229"/>
      <c r="DU65" s="229"/>
      <c r="DV65" s="229"/>
      <c r="DW65" s="229"/>
      <c r="DX65" s="229"/>
      <c r="DY65" s="229"/>
      <c r="DZ65" s="229"/>
      <c r="EA65" s="229"/>
      <c r="EB65" s="229"/>
      <c r="EC65" s="229"/>
      <c r="ED65" s="229"/>
      <c r="EE65" s="229"/>
    </row>
    <row r="66" spans="1:135" s="5" customFormat="1" ht="15" customHeight="1">
      <c r="A66" s="209"/>
      <c r="B66" s="209"/>
      <c r="C66" s="209"/>
      <c r="D66" s="209"/>
      <c r="E66" s="209"/>
      <c r="F66" s="209"/>
      <c r="G66" s="247" t="s">
        <v>8</v>
      </c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248"/>
      <c r="BC66" s="213" t="s">
        <v>9</v>
      </c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 t="s">
        <v>9</v>
      </c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14">
        <f>CI65</f>
        <v>0</v>
      </c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214"/>
      <c r="DA66" s="229"/>
      <c r="DB66" s="229"/>
      <c r="DC66" s="229"/>
      <c r="DD66" s="229"/>
      <c r="DE66" s="229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  <c r="DP66" s="229"/>
      <c r="DQ66" s="229"/>
      <c r="DR66" s="229"/>
      <c r="DS66" s="229"/>
      <c r="DT66" s="229"/>
      <c r="DU66" s="229"/>
      <c r="DV66" s="229"/>
      <c r="DW66" s="229"/>
      <c r="DX66" s="229"/>
      <c r="DY66" s="229"/>
      <c r="DZ66" s="229"/>
      <c r="EA66" s="229"/>
      <c r="EB66" s="229"/>
      <c r="EC66" s="229"/>
      <c r="ED66" s="229"/>
      <c r="EE66" s="229"/>
    </row>
    <row r="67" spans="1:135" ht="12" customHeight="1">
      <c r="A67" s="314"/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14"/>
      <c r="BC67" s="314"/>
      <c r="BD67" s="314"/>
      <c r="BE67" s="314"/>
      <c r="BF67" s="314"/>
      <c r="BG67" s="314"/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314"/>
      <c r="BT67" s="314"/>
      <c r="BU67" s="314"/>
      <c r="BV67" s="314"/>
      <c r="BW67" s="314"/>
      <c r="BX67" s="314"/>
      <c r="BY67" s="314"/>
      <c r="BZ67" s="314"/>
      <c r="CA67" s="314"/>
      <c r="CB67" s="314"/>
      <c r="CC67" s="314"/>
      <c r="CD67" s="314"/>
      <c r="CE67" s="314"/>
      <c r="CF67" s="314"/>
      <c r="CG67" s="314"/>
      <c r="CH67" s="314"/>
      <c r="CI67" s="314"/>
      <c r="CJ67" s="314"/>
      <c r="CK67" s="314"/>
      <c r="CL67" s="314"/>
      <c r="CM67" s="314"/>
      <c r="CN67" s="314"/>
      <c r="CO67" s="314"/>
      <c r="CP67" s="314"/>
      <c r="CQ67" s="314"/>
      <c r="CR67" s="314"/>
      <c r="CS67" s="314"/>
      <c r="CT67" s="314"/>
      <c r="CU67" s="314"/>
      <c r="CV67" s="314"/>
      <c r="CW67" s="314"/>
      <c r="CX67" s="314"/>
      <c r="CY67" s="314"/>
      <c r="CZ67" s="314"/>
      <c r="DA67" s="229"/>
      <c r="DB67" s="229"/>
      <c r="DC67" s="229"/>
      <c r="DD67" s="229"/>
      <c r="DE67" s="229"/>
      <c r="DF67" s="229"/>
      <c r="DG67" s="229"/>
      <c r="DH67" s="229"/>
      <c r="DI67" s="229"/>
      <c r="DJ67" s="229"/>
      <c r="DK67" s="229"/>
      <c r="DL67" s="229"/>
      <c r="DM67" s="229"/>
      <c r="DN67" s="229"/>
      <c r="DO67" s="229"/>
      <c r="DP67" s="229"/>
      <c r="DQ67" s="229"/>
      <c r="DR67" s="229"/>
      <c r="DS67" s="229"/>
      <c r="DT67" s="229"/>
      <c r="DU67" s="229"/>
      <c r="DV67" s="229"/>
      <c r="DW67" s="229"/>
      <c r="DX67" s="229"/>
      <c r="DY67" s="229"/>
      <c r="DZ67" s="229"/>
      <c r="EA67" s="229"/>
      <c r="EB67" s="229"/>
      <c r="EC67" s="229"/>
      <c r="ED67" s="229"/>
      <c r="EE67" s="229"/>
    </row>
    <row r="68" spans="1:135" s="6" customFormat="1" ht="13.5">
      <c r="A68" s="281" t="s">
        <v>51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281"/>
      <c r="BM68" s="281"/>
      <c r="BN68" s="281"/>
      <c r="BO68" s="281"/>
      <c r="BP68" s="281"/>
      <c r="BQ68" s="281"/>
      <c r="BR68" s="281"/>
      <c r="BS68" s="281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29"/>
      <c r="DB68" s="229"/>
      <c r="DC68" s="229"/>
      <c r="DD68" s="229"/>
      <c r="DE68" s="229"/>
      <c r="DF68" s="229"/>
      <c r="DG68" s="229"/>
      <c r="DH68" s="229"/>
      <c r="DI68" s="229"/>
      <c r="DJ68" s="229"/>
      <c r="DK68" s="229"/>
      <c r="DL68" s="229"/>
      <c r="DM68" s="229"/>
      <c r="DN68" s="229"/>
      <c r="DO68" s="229"/>
      <c r="DP68" s="229"/>
      <c r="DQ68" s="229"/>
      <c r="DR68" s="229"/>
      <c r="DS68" s="229"/>
      <c r="DT68" s="229"/>
      <c r="DU68" s="229"/>
      <c r="DV68" s="229"/>
      <c r="DW68" s="229"/>
      <c r="DX68" s="229"/>
      <c r="DY68" s="229"/>
      <c r="DZ68" s="229"/>
      <c r="EA68" s="229"/>
      <c r="EB68" s="229"/>
      <c r="EC68" s="229"/>
      <c r="ED68" s="229"/>
      <c r="EE68" s="229"/>
    </row>
    <row r="69" spans="1:135" s="2" customFormat="1" ht="6" customHeight="1">
      <c r="A69" s="229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29"/>
      <c r="CZ69" s="229"/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29"/>
      <c r="DR69" s="229"/>
      <c r="DS69" s="229"/>
      <c r="DT69" s="229"/>
      <c r="DU69" s="229"/>
      <c r="DV69" s="229"/>
      <c r="DW69" s="229"/>
      <c r="DX69" s="229"/>
      <c r="DY69" s="229"/>
      <c r="DZ69" s="229"/>
      <c r="EA69" s="229"/>
      <c r="EB69" s="229"/>
      <c r="EC69" s="229"/>
      <c r="ED69" s="229"/>
      <c r="EE69" s="229"/>
    </row>
    <row r="70" spans="1:135" s="6" customFormat="1" ht="13.5">
      <c r="A70" s="280" t="s">
        <v>11</v>
      </c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282"/>
      <c r="BA70" s="282"/>
      <c r="BB70" s="282"/>
      <c r="BC70" s="282"/>
      <c r="BD70" s="282"/>
      <c r="BE70" s="282"/>
      <c r="BF70" s="282"/>
      <c r="BG70" s="282"/>
      <c r="BH70" s="282"/>
      <c r="BI70" s="282"/>
      <c r="BJ70" s="282"/>
      <c r="BK70" s="282"/>
      <c r="BL70" s="282"/>
      <c r="BM70" s="282"/>
      <c r="BN70" s="282"/>
      <c r="BO70" s="282"/>
      <c r="BP70" s="282"/>
      <c r="BQ70" s="282"/>
      <c r="BR70" s="282"/>
      <c r="BS70" s="282"/>
      <c r="BT70" s="282"/>
      <c r="BU70" s="282"/>
      <c r="BV70" s="282"/>
      <c r="BW70" s="282"/>
      <c r="BX70" s="282"/>
      <c r="BY70" s="282"/>
      <c r="BZ70" s="282"/>
      <c r="CA70" s="282"/>
      <c r="CB70" s="282"/>
      <c r="CC70" s="282"/>
      <c r="CD70" s="282"/>
      <c r="CE70" s="282"/>
      <c r="CF70" s="282"/>
      <c r="CG70" s="282"/>
      <c r="CH70" s="282"/>
      <c r="CI70" s="282"/>
      <c r="CJ70" s="282"/>
      <c r="CK70" s="282"/>
      <c r="CL70" s="282"/>
      <c r="CM70" s="282"/>
      <c r="CN70" s="282"/>
      <c r="CO70" s="282"/>
      <c r="CP70" s="282"/>
      <c r="CQ70" s="282"/>
      <c r="CR70" s="282"/>
      <c r="CS70" s="282"/>
      <c r="CT70" s="282"/>
      <c r="CU70" s="282"/>
      <c r="CV70" s="282"/>
      <c r="CW70" s="282"/>
      <c r="CX70" s="282"/>
      <c r="CY70" s="282"/>
      <c r="CZ70" s="282"/>
      <c r="DA70" s="229"/>
      <c r="DB70" s="229"/>
      <c r="DC70" s="229"/>
      <c r="DD70" s="229"/>
      <c r="DE70" s="229"/>
      <c r="DF70" s="229"/>
      <c r="DG70" s="229"/>
      <c r="DH70" s="229"/>
      <c r="DI70" s="229"/>
      <c r="DJ70" s="229"/>
      <c r="DK70" s="229"/>
      <c r="DL70" s="229"/>
      <c r="DM70" s="229"/>
      <c r="DN70" s="229"/>
      <c r="DO70" s="229"/>
      <c r="DP70" s="229"/>
      <c r="DQ70" s="229"/>
      <c r="DR70" s="229"/>
      <c r="DS70" s="229"/>
      <c r="DT70" s="229"/>
      <c r="DU70" s="229"/>
      <c r="DV70" s="229"/>
      <c r="DW70" s="229"/>
      <c r="DX70" s="229"/>
      <c r="DY70" s="229"/>
      <c r="DZ70" s="229"/>
      <c r="EA70" s="229"/>
      <c r="EB70" s="229"/>
      <c r="EC70" s="229"/>
      <c r="ED70" s="229"/>
      <c r="EE70" s="229"/>
    </row>
    <row r="71" spans="1:135" s="2" customFormat="1" ht="10.5" customHeight="1">
      <c r="A71" s="288"/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8"/>
      <c r="BC71" s="288"/>
      <c r="BD71" s="288"/>
      <c r="BE71" s="288"/>
      <c r="BF71" s="288"/>
      <c r="BG71" s="288"/>
      <c r="BH71" s="288"/>
      <c r="BI71" s="288"/>
      <c r="BJ71" s="288"/>
      <c r="BK71" s="288"/>
      <c r="BL71" s="288"/>
      <c r="BM71" s="288"/>
      <c r="BN71" s="288"/>
      <c r="BO71" s="288"/>
      <c r="BP71" s="288"/>
      <c r="BQ71" s="288"/>
      <c r="BR71" s="288"/>
      <c r="BS71" s="288"/>
      <c r="BT71" s="288"/>
      <c r="BU71" s="288"/>
      <c r="BV71" s="288"/>
      <c r="BW71" s="288"/>
      <c r="BX71" s="288"/>
      <c r="BY71" s="288"/>
      <c r="BZ71" s="288"/>
      <c r="CA71" s="288"/>
      <c r="CB71" s="288"/>
      <c r="CC71" s="288"/>
      <c r="CD71" s="288"/>
      <c r="CE71" s="288"/>
      <c r="CF71" s="288"/>
      <c r="CG71" s="288"/>
      <c r="CH71" s="288"/>
      <c r="CI71" s="288"/>
      <c r="CJ71" s="288"/>
      <c r="CK71" s="288"/>
      <c r="CL71" s="288"/>
      <c r="CM71" s="288"/>
      <c r="CN71" s="288"/>
      <c r="CO71" s="288"/>
      <c r="CP71" s="288"/>
      <c r="CQ71" s="288"/>
      <c r="CR71" s="288"/>
      <c r="CS71" s="288"/>
      <c r="CT71" s="288"/>
      <c r="CU71" s="288"/>
      <c r="CV71" s="288"/>
      <c r="CW71" s="288"/>
      <c r="CX71" s="288"/>
      <c r="CY71" s="288"/>
      <c r="CZ71" s="288"/>
      <c r="DA71" s="229"/>
      <c r="DB71" s="229"/>
      <c r="DC71" s="229"/>
      <c r="DD71" s="229"/>
      <c r="DE71" s="229"/>
      <c r="DF71" s="229"/>
      <c r="DG71" s="229"/>
      <c r="DH71" s="229"/>
      <c r="DI71" s="229"/>
      <c r="DJ71" s="229"/>
      <c r="DK71" s="229"/>
      <c r="DL71" s="229"/>
      <c r="DM71" s="229"/>
      <c r="DN71" s="229"/>
      <c r="DO71" s="229"/>
      <c r="DP71" s="229"/>
      <c r="DQ71" s="229"/>
      <c r="DR71" s="229"/>
      <c r="DS71" s="229"/>
      <c r="DT71" s="229"/>
      <c r="DU71" s="229"/>
      <c r="DV71" s="229"/>
      <c r="DW71" s="229"/>
      <c r="DX71" s="229"/>
      <c r="DY71" s="229"/>
      <c r="DZ71" s="229"/>
      <c r="EA71" s="229"/>
      <c r="EB71" s="229"/>
      <c r="EC71" s="229"/>
      <c r="ED71" s="229"/>
      <c r="EE71" s="229"/>
    </row>
    <row r="72" spans="1:135" s="3" customFormat="1" ht="55.5" customHeight="1">
      <c r="A72" s="220" t="s">
        <v>0</v>
      </c>
      <c r="B72" s="221"/>
      <c r="C72" s="221"/>
      <c r="D72" s="221"/>
      <c r="E72" s="221"/>
      <c r="F72" s="222"/>
      <c r="G72" s="220" t="s">
        <v>14</v>
      </c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2"/>
      <c r="BC72" s="220" t="s">
        <v>52</v>
      </c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1"/>
      <c r="BR72" s="222"/>
      <c r="BS72" s="220" t="s">
        <v>53</v>
      </c>
      <c r="BT72" s="221"/>
      <c r="BU72" s="221"/>
      <c r="BV72" s="221"/>
      <c r="BW72" s="221"/>
      <c r="BX72" s="221"/>
      <c r="BY72" s="221"/>
      <c r="BZ72" s="221"/>
      <c r="CA72" s="221"/>
      <c r="CB72" s="221"/>
      <c r="CC72" s="222"/>
      <c r="CD72" s="220" t="s">
        <v>77</v>
      </c>
      <c r="CE72" s="221"/>
      <c r="CF72" s="221"/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221"/>
      <c r="CU72" s="221"/>
      <c r="CV72" s="221"/>
      <c r="CW72" s="221"/>
      <c r="CX72" s="221"/>
      <c r="CY72" s="221"/>
      <c r="CZ72" s="222"/>
      <c r="DA72" s="229"/>
      <c r="DB72" s="229"/>
      <c r="DC72" s="229"/>
      <c r="DD72" s="229"/>
      <c r="DE72" s="229"/>
      <c r="DF72" s="229"/>
      <c r="DG72" s="229"/>
      <c r="DH72" s="229"/>
      <c r="DI72" s="229"/>
      <c r="DJ72" s="229"/>
      <c r="DK72" s="229"/>
      <c r="DL72" s="229"/>
      <c r="DM72" s="229"/>
      <c r="DN72" s="229"/>
      <c r="DO72" s="229"/>
      <c r="DP72" s="229"/>
      <c r="DQ72" s="229"/>
      <c r="DR72" s="229"/>
      <c r="DS72" s="229"/>
      <c r="DT72" s="229"/>
      <c r="DU72" s="229"/>
      <c r="DV72" s="229"/>
      <c r="DW72" s="229"/>
      <c r="DX72" s="229"/>
      <c r="DY72" s="229"/>
      <c r="DZ72" s="229"/>
      <c r="EA72" s="229"/>
      <c r="EB72" s="229"/>
      <c r="EC72" s="229"/>
      <c r="ED72" s="229"/>
      <c r="EE72" s="229"/>
    </row>
    <row r="73" spans="1:135" s="4" customFormat="1" ht="12.75">
      <c r="A73" s="218">
        <v>1</v>
      </c>
      <c r="B73" s="218"/>
      <c r="C73" s="218"/>
      <c r="D73" s="218"/>
      <c r="E73" s="218"/>
      <c r="F73" s="218"/>
      <c r="G73" s="218">
        <v>2</v>
      </c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>
        <v>3</v>
      </c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>
        <v>4</v>
      </c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>
        <v>5</v>
      </c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29"/>
      <c r="DB73" s="229"/>
      <c r="DC73" s="229"/>
      <c r="DD73" s="229"/>
      <c r="DE73" s="229"/>
      <c r="DF73" s="229"/>
      <c r="DG73" s="229"/>
      <c r="DH73" s="229"/>
      <c r="DI73" s="229"/>
      <c r="DJ73" s="229"/>
      <c r="DK73" s="229"/>
      <c r="DL73" s="229"/>
      <c r="DM73" s="229"/>
      <c r="DN73" s="229"/>
      <c r="DO73" s="229"/>
      <c r="DP73" s="229"/>
      <c r="DQ73" s="229"/>
      <c r="DR73" s="229"/>
      <c r="DS73" s="229"/>
      <c r="DT73" s="229"/>
      <c r="DU73" s="229"/>
      <c r="DV73" s="229"/>
      <c r="DW73" s="229"/>
      <c r="DX73" s="229"/>
      <c r="DY73" s="229"/>
      <c r="DZ73" s="229"/>
      <c r="EA73" s="229"/>
      <c r="EB73" s="229"/>
      <c r="EC73" s="229"/>
      <c r="ED73" s="229"/>
      <c r="EE73" s="229"/>
    </row>
    <row r="74" spans="1:135" s="5" customFormat="1" ht="15" customHeight="1">
      <c r="A74" s="209"/>
      <c r="B74" s="209"/>
      <c r="C74" s="209"/>
      <c r="D74" s="209"/>
      <c r="E74" s="209"/>
      <c r="F74" s="209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  <c r="AA74" s="310"/>
      <c r="AB74" s="310"/>
      <c r="AC74" s="310"/>
      <c r="AD74" s="310"/>
      <c r="AE74" s="310"/>
      <c r="AF74" s="310"/>
      <c r="AG74" s="310"/>
      <c r="AH74" s="310"/>
      <c r="AI74" s="310"/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  <c r="AT74" s="310"/>
      <c r="AU74" s="310"/>
      <c r="AV74" s="310"/>
      <c r="AW74" s="310"/>
      <c r="AX74" s="310"/>
      <c r="AY74" s="310"/>
      <c r="AZ74" s="310"/>
      <c r="BA74" s="310"/>
      <c r="BB74" s="310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4"/>
      <c r="CR74" s="214"/>
      <c r="CS74" s="214"/>
      <c r="CT74" s="214"/>
      <c r="CU74" s="214"/>
      <c r="CV74" s="214"/>
      <c r="CW74" s="214"/>
      <c r="CX74" s="214"/>
      <c r="CY74" s="214"/>
      <c r="CZ74" s="214"/>
      <c r="DA74" s="229"/>
      <c r="DB74" s="229"/>
      <c r="DC74" s="229"/>
      <c r="DD74" s="229"/>
      <c r="DE74" s="229"/>
      <c r="DF74" s="229"/>
      <c r="DG74" s="229"/>
      <c r="DH74" s="229"/>
      <c r="DI74" s="229"/>
      <c r="DJ74" s="229"/>
      <c r="DK74" s="229"/>
      <c r="DL74" s="229"/>
      <c r="DM74" s="229"/>
      <c r="DN74" s="229"/>
      <c r="DO74" s="229"/>
      <c r="DP74" s="229"/>
      <c r="DQ74" s="229"/>
      <c r="DR74" s="229"/>
      <c r="DS74" s="229"/>
      <c r="DT74" s="229"/>
      <c r="DU74" s="229"/>
      <c r="DV74" s="229"/>
      <c r="DW74" s="229"/>
      <c r="DX74" s="229"/>
      <c r="DY74" s="229"/>
      <c r="DZ74" s="229"/>
      <c r="EA74" s="229"/>
      <c r="EB74" s="229"/>
      <c r="EC74" s="229"/>
      <c r="ED74" s="229"/>
      <c r="EE74" s="229"/>
    </row>
    <row r="75" spans="1:135" s="5" customFormat="1" ht="15" customHeight="1">
      <c r="A75" s="209"/>
      <c r="B75" s="209"/>
      <c r="C75" s="209"/>
      <c r="D75" s="209"/>
      <c r="E75" s="209"/>
      <c r="F75" s="209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310"/>
      <c r="AF75" s="310"/>
      <c r="AG75" s="310"/>
      <c r="AH75" s="310"/>
      <c r="AI75" s="310"/>
      <c r="AJ75" s="310"/>
      <c r="AK75" s="310"/>
      <c r="AL75" s="310"/>
      <c r="AM75" s="310"/>
      <c r="AN75" s="310"/>
      <c r="AO75" s="310"/>
      <c r="AP75" s="310"/>
      <c r="AQ75" s="310"/>
      <c r="AR75" s="310"/>
      <c r="AS75" s="310"/>
      <c r="AT75" s="310"/>
      <c r="AU75" s="310"/>
      <c r="AV75" s="310"/>
      <c r="AW75" s="310"/>
      <c r="AX75" s="310"/>
      <c r="AY75" s="310"/>
      <c r="AZ75" s="310"/>
      <c r="BA75" s="310"/>
      <c r="BB75" s="310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14"/>
      <c r="CY75" s="214"/>
      <c r="CZ75" s="214"/>
      <c r="DA75" s="229"/>
      <c r="DB75" s="229"/>
      <c r="DC75" s="229"/>
      <c r="DD75" s="229"/>
      <c r="DE75" s="229"/>
      <c r="DF75" s="229"/>
      <c r="DG75" s="229"/>
      <c r="DH75" s="229"/>
      <c r="DI75" s="229"/>
      <c r="DJ75" s="229"/>
      <c r="DK75" s="229"/>
      <c r="DL75" s="229"/>
      <c r="DM75" s="229"/>
      <c r="DN75" s="229"/>
      <c r="DO75" s="229"/>
      <c r="DP75" s="229"/>
      <c r="DQ75" s="229"/>
      <c r="DR75" s="229"/>
      <c r="DS75" s="229"/>
      <c r="DT75" s="229"/>
      <c r="DU75" s="229"/>
      <c r="DV75" s="229"/>
      <c r="DW75" s="229"/>
      <c r="DX75" s="229"/>
      <c r="DY75" s="229"/>
      <c r="DZ75" s="229"/>
      <c r="EA75" s="229"/>
      <c r="EB75" s="229"/>
      <c r="EC75" s="229"/>
      <c r="ED75" s="229"/>
      <c r="EE75" s="229"/>
    </row>
    <row r="76" spans="1:135" s="5" customFormat="1" ht="15" customHeight="1">
      <c r="A76" s="209"/>
      <c r="B76" s="209"/>
      <c r="C76" s="209"/>
      <c r="D76" s="209"/>
      <c r="E76" s="209"/>
      <c r="F76" s="209"/>
      <c r="G76" s="247" t="s">
        <v>8</v>
      </c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  <c r="BB76" s="248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 t="s">
        <v>9</v>
      </c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14">
        <v>0</v>
      </c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4"/>
      <c r="CR76" s="214"/>
      <c r="CS76" s="214"/>
      <c r="CT76" s="214"/>
      <c r="CU76" s="214"/>
      <c r="CV76" s="214"/>
      <c r="CW76" s="214"/>
      <c r="CX76" s="214"/>
      <c r="CY76" s="214"/>
      <c r="CZ76" s="214"/>
      <c r="DA76" s="229"/>
      <c r="DB76" s="229"/>
      <c r="DC76" s="229"/>
      <c r="DD76" s="229"/>
      <c r="DE76" s="229"/>
      <c r="DF76" s="229"/>
      <c r="DG76" s="229"/>
      <c r="DH76" s="229"/>
      <c r="DI76" s="229"/>
      <c r="DJ76" s="229"/>
      <c r="DK76" s="229"/>
      <c r="DL76" s="229"/>
      <c r="DM76" s="229"/>
      <c r="DN76" s="229"/>
      <c r="DO76" s="229"/>
      <c r="DP76" s="229"/>
      <c r="DQ76" s="229"/>
      <c r="DR76" s="229"/>
      <c r="DS76" s="229"/>
      <c r="DT76" s="229"/>
      <c r="DU76" s="229"/>
      <c r="DV76" s="229"/>
      <c r="DW76" s="229"/>
      <c r="DX76" s="229"/>
      <c r="DY76" s="229"/>
      <c r="DZ76" s="229"/>
      <c r="EA76" s="229"/>
      <c r="EB76" s="229"/>
      <c r="EC76" s="229"/>
      <c r="ED76" s="229"/>
      <c r="EE76" s="229"/>
    </row>
    <row r="77" spans="1:135" s="2" customFormat="1" ht="12" customHeight="1">
      <c r="A77" s="273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273"/>
      <c r="CF77" s="273"/>
      <c r="CG77" s="273"/>
      <c r="CH77" s="273"/>
      <c r="CI77" s="273"/>
      <c r="CJ77" s="273"/>
      <c r="CK77" s="273"/>
      <c r="CL77" s="273"/>
      <c r="CM77" s="273"/>
      <c r="CN77" s="273"/>
      <c r="CO77" s="273"/>
      <c r="CP77" s="273"/>
      <c r="CQ77" s="273"/>
      <c r="CR77" s="273"/>
      <c r="CS77" s="273"/>
      <c r="CT77" s="273"/>
      <c r="CU77" s="273"/>
      <c r="CV77" s="273"/>
      <c r="CW77" s="273"/>
      <c r="CX77" s="273"/>
      <c r="CY77" s="273"/>
      <c r="CZ77" s="273"/>
      <c r="DA77" s="229"/>
      <c r="DB77" s="229"/>
      <c r="DC77" s="229"/>
      <c r="DD77" s="229"/>
      <c r="DE77" s="229"/>
      <c r="DF77" s="229"/>
      <c r="DG77" s="229"/>
      <c r="DH77" s="229"/>
      <c r="DI77" s="229"/>
      <c r="DJ77" s="229"/>
      <c r="DK77" s="229"/>
      <c r="DL77" s="229"/>
      <c r="DM77" s="229"/>
      <c r="DN77" s="229"/>
      <c r="DO77" s="229"/>
      <c r="DP77" s="229"/>
      <c r="DQ77" s="229"/>
      <c r="DR77" s="229"/>
      <c r="DS77" s="229"/>
      <c r="DT77" s="229"/>
      <c r="DU77" s="229"/>
      <c r="DV77" s="229"/>
      <c r="DW77" s="229"/>
      <c r="DX77" s="229"/>
      <c r="DY77" s="229"/>
      <c r="DZ77" s="229"/>
      <c r="EA77" s="229"/>
      <c r="EB77" s="229"/>
      <c r="EC77" s="229"/>
      <c r="ED77" s="229"/>
      <c r="EE77" s="229"/>
    </row>
    <row r="78" spans="1:135" s="6" customFormat="1" ht="13.5">
      <c r="A78" s="281" t="s">
        <v>54</v>
      </c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</row>
    <row r="79" spans="1:135" s="2" customFormat="1" ht="6" customHeight="1">
      <c r="A79" s="22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  <c r="CG79" s="229"/>
      <c r="CH79" s="229"/>
      <c r="CI79" s="229"/>
      <c r="CJ79" s="229"/>
      <c r="CK79" s="229"/>
      <c r="CL79" s="229"/>
      <c r="CM79" s="229"/>
      <c r="CN79" s="229"/>
      <c r="CO79" s="229"/>
      <c r="CP79" s="229"/>
      <c r="CQ79" s="229"/>
      <c r="CR79" s="229"/>
      <c r="CS79" s="229"/>
      <c r="CT79" s="229"/>
      <c r="CU79" s="229"/>
      <c r="CV79" s="229"/>
      <c r="CW79" s="229"/>
      <c r="CX79" s="229"/>
      <c r="CY79" s="229"/>
      <c r="CZ79" s="229"/>
      <c r="DA79" s="229"/>
      <c r="DB79" s="229"/>
      <c r="DC79" s="229"/>
      <c r="DD79" s="229"/>
      <c r="DE79" s="229"/>
      <c r="DF79" s="229"/>
      <c r="DG79" s="229"/>
      <c r="DH79" s="229"/>
      <c r="DI79" s="229"/>
      <c r="DJ79" s="229"/>
      <c r="DK79" s="229"/>
      <c r="DL79" s="229"/>
      <c r="DM79" s="229"/>
      <c r="DN79" s="229"/>
      <c r="DO79" s="229"/>
      <c r="DP79" s="229"/>
      <c r="DQ79" s="229"/>
      <c r="DR79" s="229"/>
      <c r="DS79" s="229"/>
      <c r="DT79" s="229"/>
      <c r="DU79" s="229"/>
      <c r="DV79" s="229"/>
      <c r="DW79" s="229"/>
      <c r="DX79" s="229"/>
      <c r="DY79" s="229"/>
      <c r="DZ79" s="229"/>
      <c r="EA79" s="229"/>
      <c r="EB79" s="229"/>
      <c r="EC79" s="229"/>
      <c r="ED79" s="229"/>
      <c r="EE79" s="229"/>
    </row>
    <row r="80" spans="1:135" s="6" customFormat="1" ht="13.5">
      <c r="A80" s="280" t="s">
        <v>11</v>
      </c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0"/>
      <c r="Y80" s="282"/>
      <c r="Z80" s="282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82"/>
      <c r="AL80" s="282"/>
      <c r="AM80" s="282"/>
      <c r="AN80" s="282"/>
      <c r="AO80" s="282"/>
      <c r="AP80" s="282"/>
      <c r="AQ80" s="282"/>
      <c r="AR80" s="282"/>
      <c r="AS80" s="282"/>
      <c r="AT80" s="282"/>
      <c r="AU80" s="282"/>
      <c r="AV80" s="282"/>
      <c r="AW80" s="282"/>
      <c r="AX80" s="282"/>
      <c r="AY80" s="282"/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2"/>
      <c r="BM80" s="282"/>
      <c r="BN80" s="282"/>
      <c r="BO80" s="282"/>
      <c r="BP80" s="282"/>
      <c r="BQ80" s="282"/>
      <c r="BR80" s="282"/>
      <c r="BS80" s="282"/>
      <c r="BT80" s="282"/>
      <c r="BU80" s="282"/>
      <c r="BV80" s="282"/>
      <c r="BW80" s="282"/>
      <c r="BX80" s="282"/>
      <c r="BY80" s="282"/>
      <c r="BZ80" s="282"/>
      <c r="CA80" s="282"/>
      <c r="CB80" s="282"/>
      <c r="CC80" s="282"/>
      <c r="CD80" s="282"/>
      <c r="CE80" s="282"/>
      <c r="CF80" s="282"/>
      <c r="CG80" s="282"/>
      <c r="CH80" s="282"/>
      <c r="CI80" s="282"/>
      <c r="CJ80" s="282"/>
      <c r="CK80" s="282"/>
      <c r="CL80" s="282"/>
      <c r="CM80" s="282"/>
      <c r="CN80" s="282"/>
      <c r="CO80" s="282"/>
      <c r="CP80" s="282"/>
      <c r="CQ80" s="282"/>
      <c r="CR80" s="282"/>
      <c r="CS80" s="282"/>
      <c r="CT80" s="282"/>
      <c r="CU80" s="282"/>
      <c r="CV80" s="282"/>
      <c r="CW80" s="282"/>
      <c r="CX80" s="282"/>
      <c r="CY80" s="282"/>
      <c r="CZ80" s="282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29"/>
      <c r="DT80" s="229"/>
      <c r="DU80" s="229"/>
      <c r="DV80" s="229"/>
      <c r="DW80" s="229"/>
      <c r="DX80" s="229"/>
      <c r="DY80" s="229"/>
      <c r="DZ80" s="229"/>
      <c r="EA80" s="229"/>
      <c r="EB80" s="229"/>
      <c r="EC80" s="229"/>
      <c r="ED80" s="229"/>
      <c r="EE80" s="229"/>
    </row>
    <row r="81" spans="1:135" s="2" customFormat="1" ht="15" customHeight="1">
      <c r="A81" s="288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8"/>
      <c r="CA81" s="288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  <c r="CQ81" s="288"/>
      <c r="CR81" s="288"/>
      <c r="CS81" s="288"/>
      <c r="CT81" s="288"/>
      <c r="CU81" s="288"/>
      <c r="CV81" s="288"/>
      <c r="CW81" s="288"/>
      <c r="CX81" s="288"/>
      <c r="CY81" s="288"/>
      <c r="CZ81" s="288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</row>
    <row r="82" spans="1:135" s="3" customFormat="1" ht="45" customHeight="1">
      <c r="A82" s="220" t="s">
        <v>0</v>
      </c>
      <c r="B82" s="221"/>
      <c r="C82" s="221"/>
      <c r="D82" s="221"/>
      <c r="E82" s="221"/>
      <c r="F82" s="222"/>
      <c r="G82" s="220" t="s">
        <v>48</v>
      </c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2"/>
      <c r="BC82" s="220" t="s">
        <v>49</v>
      </c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2"/>
      <c r="BS82" s="220" t="s">
        <v>50</v>
      </c>
      <c r="BT82" s="221"/>
      <c r="BU82" s="221"/>
      <c r="BV82" s="221"/>
      <c r="BW82" s="221"/>
      <c r="BX82" s="221"/>
      <c r="BY82" s="221"/>
      <c r="BZ82" s="221"/>
      <c r="CA82" s="221"/>
      <c r="CB82" s="221"/>
      <c r="CC82" s="221"/>
      <c r="CD82" s="221"/>
      <c r="CE82" s="221"/>
      <c r="CF82" s="221"/>
      <c r="CG82" s="221"/>
      <c r="CH82" s="222"/>
      <c r="CI82" s="220" t="s">
        <v>47</v>
      </c>
      <c r="CJ82" s="221"/>
      <c r="CK82" s="221"/>
      <c r="CL82" s="221"/>
      <c r="CM82" s="221"/>
      <c r="CN82" s="221"/>
      <c r="CO82" s="221"/>
      <c r="CP82" s="221"/>
      <c r="CQ82" s="221"/>
      <c r="CR82" s="221"/>
      <c r="CS82" s="221"/>
      <c r="CT82" s="221"/>
      <c r="CU82" s="221"/>
      <c r="CV82" s="221"/>
      <c r="CW82" s="221"/>
      <c r="CX82" s="221"/>
      <c r="CY82" s="221"/>
      <c r="CZ82" s="222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</row>
    <row r="83" spans="1:135" s="4" customFormat="1" ht="12.75">
      <c r="A83" s="218">
        <v>1</v>
      </c>
      <c r="B83" s="218"/>
      <c r="C83" s="218"/>
      <c r="D83" s="218"/>
      <c r="E83" s="218"/>
      <c r="F83" s="218"/>
      <c r="G83" s="218">
        <v>2</v>
      </c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>
        <v>3</v>
      </c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>
        <v>4</v>
      </c>
      <c r="BT83" s="218"/>
      <c r="BU83" s="218"/>
      <c r="BV83" s="218"/>
      <c r="BW83" s="218"/>
      <c r="BX83" s="218"/>
      <c r="BY83" s="218"/>
      <c r="BZ83" s="218"/>
      <c r="CA83" s="218"/>
      <c r="CB83" s="218"/>
      <c r="CC83" s="218"/>
      <c r="CD83" s="218"/>
      <c r="CE83" s="218"/>
      <c r="CF83" s="218"/>
      <c r="CG83" s="218"/>
      <c r="CH83" s="218"/>
      <c r="CI83" s="218">
        <v>5</v>
      </c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18"/>
      <c r="CV83" s="218"/>
      <c r="CW83" s="218"/>
      <c r="CX83" s="218"/>
      <c r="CY83" s="218"/>
      <c r="CZ83" s="218"/>
      <c r="DA83" s="229"/>
      <c r="DB83" s="229"/>
      <c r="DC83" s="229"/>
      <c r="DD83" s="229"/>
      <c r="DE83" s="229"/>
      <c r="DF83" s="229"/>
      <c r="DG83" s="229"/>
      <c r="DH83" s="229"/>
      <c r="DI83" s="229"/>
      <c r="DJ83" s="229"/>
      <c r="DK83" s="229"/>
      <c r="DL83" s="229"/>
      <c r="DM83" s="229"/>
      <c r="DN83" s="229"/>
      <c r="DO83" s="229"/>
      <c r="DP83" s="229"/>
      <c r="DQ83" s="229"/>
      <c r="DR83" s="229"/>
      <c r="DS83" s="229"/>
      <c r="DT83" s="229"/>
      <c r="DU83" s="229"/>
      <c r="DV83" s="229"/>
      <c r="DW83" s="229"/>
      <c r="DX83" s="229"/>
      <c r="DY83" s="229"/>
      <c r="DZ83" s="229"/>
      <c r="EA83" s="229"/>
      <c r="EB83" s="229"/>
      <c r="EC83" s="229"/>
      <c r="ED83" s="229"/>
      <c r="EE83" s="229"/>
    </row>
    <row r="84" spans="1:135" s="5" customFormat="1" ht="15" customHeight="1">
      <c r="A84" s="209"/>
      <c r="B84" s="209"/>
      <c r="C84" s="209"/>
      <c r="D84" s="209"/>
      <c r="E84" s="209"/>
      <c r="F84" s="209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310"/>
      <c r="AT84" s="310"/>
      <c r="AU84" s="310"/>
      <c r="AV84" s="310"/>
      <c r="AW84" s="310"/>
      <c r="AX84" s="310"/>
      <c r="AY84" s="310"/>
      <c r="AZ84" s="310"/>
      <c r="BA84" s="310"/>
      <c r="BB84" s="310"/>
      <c r="BC84" s="213"/>
      <c r="BD84" s="213"/>
      <c r="BE84" s="213"/>
      <c r="BF84" s="213"/>
      <c r="BG84" s="213"/>
      <c r="BH84" s="213"/>
      <c r="BI84" s="213"/>
      <c r="BJ84" s="213"/>
      <c r="BK84" s="213"/>
      <c r="BL84" s="213"/>
      <c r="BM84" s="213"/>
      <c r="BN84" s="213"/>
      <c r="BO84" s="213"/>
      <c r="BP84" s="213"/>
      <c r="BQ84" s="213"/>
      <c r="BR84" s="213"/>
      <c r="BS84" s="213"/>
      <c r="BT84" s="213"/>
      <c r="BU84" s="213"/>
      <c r="BV84" s="213"/>
      <c r="BW84" s="213"/>
      <c r="BX84" s="213"/>
      <c r="BY84" s="213"/>
      <c r="BZ84" s="213"/>
      <c r="CA84" s="213"/>
      <c r="CB84" s="213"/>
      <c r="CC84" s="213"/>
      <c r="CD84" s="213"/>
      <c r="CE84" s="213"/>
      <c r="CF84" s="213"/>
      <c r="CG84" s="213"/>
      <c r="CH84" s="213"/>
      <c r="CI84" s="214"/>
      <c r="CJ84" s="214"/>
      <c r="CK84" s="214"/>
      <c r="CL84" s="214"/>
      <c r="CM84" s="214"/>
      <c r="CN84" s="214"/>
      <c r="CO84" s="214"/>
      <c r="CP84" s="214"/>
      <c r="CQ84" s="214"/>
      <c r="CR84" s="214"/>
      <c r="CS84" s="214"/>
      <c r="CT84" s="214"/>
      <c r="CU84" s="214"/>
      <c r="CV84" s="214"/>
      <c r="CW84" s="214"/>
      <c r="CX84" s="214"/>
      <c r="CY84" s="214"/>
      <c r="CZ84" s="214"/>
      <c r="DA84" s="229"/>
      <c r="DB84" s="229"/>
      <c r="DC84" s="229"/>
      <c r="DD84" s="229"/>
      <c r="DE84" s="229"/>
      <c r="DF84" s="229"/>
      <c r="DG84" s="229"/>
      <c r="DH84" s="229"/>
      <c r="DI84" s="229"/>
      <c r="DJ84" s="229"/>
      <c r="DK84" s="229"/>
      <c r="DL84" s="229"/>
      <c r="DM84" s="229"/>
      <c r="DN84" s="229"/>
      <c r="DO84" s="229"/>
      <c r="DP84" s="229"/>
      <c r="DQ84" s="229"/>
      <c r="DR84" s="229"/>
      <c r="DS84" s="229"/>
      <c r="DT84" s="229"/>
      <c r="DU84" s="229"/>
      <c r="DV84" s="229"/>
      <c r="DW84" s="229"/>
      <c r="DX84" s="229"/>
      <c r="DY84" s="229"/>
      <c r="DZ84" s="229"/>
      <c r="EA84" s="229"/>
      <c r="EB84" s="229"/>
      <c r="EC84" s="229"/>
      <c r="ED84" s="229"/>
      <c r="EE84" s="229"/>
    </row>
    <row r="85" spans="1:135" s="5" customFormat="1" ht="15" customHeight="1">
      <c r="A85" s="209"/>
      <c r="B85" s="209"/>
      <c r="C85" s="209"/>
      <c r="D85" s="209"/>
      <c r="E85" s="209"/>
      <c r="F85" s="209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4"/>
      <c r="CJ85" s="214"/>
      <c r="CK85" s="214"/>
      <c r="CL85" s="214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14"/>
      <c r="CY85" s="214"/>
      <c r="CZ85" s="214"/>
      <c r="DA85" s="229"/>
      <c r="DB85" s="229"/>
      <c r="DC85" s="229"/>
      <c r="DD85" s="229"/>
      <c r="DE85" s="229"/>
      <c r="DF85" s="229"/>
      <c r="DG85" s="229"/>
      <c r="DH85" s="229"/>
      <c r="DI85" s="229"/>
      <c r="DJ85" s="229"/>
      <c r="DK85" s="229"/>
      <c r="DL85" s="229"/>
      <c r="DM85" s="229"/>
      <c r="DN85" s="229"/>
      <c r="DO85" s="229"/>
      <c r="DP85" s="229"/>
      <c r="DQ85" s="229"/>
      <c r="DR85" s="229"/>
      <c r="DS85" s="229"/>
      <c r="DT85" s="229"/>
      <c r="DU85" s="229"/>
      <c r="DV85" s="229"/>
      <c r="DW85" s="229"/>
      <c r="DX85" s="229"/>
      <c r="DY85" s="229"/>
      <c r="DZ85" s="229"/>
      <c r="EA85" s="229"/>
      <c r="EB85" s="229"/>
      <c r="EC85" s="229"/>
      <c r="ED85" s="229"/>
      <c r="EE85" s="229"/>
    </row>
    <row r="86" spans="1:135" s="5" customFormat="1" ht="15" customHeight="1">
      <c r="A86" s="209"/>
      <c r="B86" s="209"/>
      <c r="C86" s="209"/>
      <c r="D86" s="209"/>
      <c r="E86" s="209"/>
      <c r="F86" s="209"/>
      <c r="G86" s="247" t="s">
        <v>8</v>
      </c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247"/>
      <c r="AR86" s="247"/>
      <c r="AS86" s="247"/>
      <c r="AT86" s="247"/>
      <c r="AU86" s="247"/>
      <c r="AV86" s="247"/>
      <c r="AW86" s="247"/>
      <c r="AX86" s="247"/>
      <c r="AY86" s="247"/>
      <c r="AZ86" s="247"/>
      <c r="BA86" s="247"/>
      <c r="BB86" s="248"/>
      <c r="BC86" s="213" t="s">
        <v>9</v>
      </c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 t="s">
        <v>9</v>
      </c>
      <c r="BT86" s="213"/>
      <c r="BU86" s="213"/>
      <c r="BV86" s="213"/>
      <c r="BW86" s="213"/>
      <c r="BX86" s="213"/>
      <c r="BY86" s="213"/>
      <c r="BZ86" s="213"/>
      <c r="CA86" s="213"/>
      <c r="CB86" s="213"/>
      <c r="CC86" s="213"/>
      <c r="CD86" s="213"/>
      <c r="CE86" s="213"/>
      <c r="CF86" s="213"/>
      <c r="CG86" s="213"/>
      <c r="CH86" s="213"/>
      <c r="CI86" s="214">
        <v>0</v>
      </c>
      <c r="CJ86" s="214"/>
      <c r="CK86" s="214"/>
      <c r="CL86" s="214"/>
      <c r="CM86" s="214"/>
      <c r="CN86" s="214"/>
      <c r="CO86" s="214"/>
      <c r="CP86" s="214"/>
      <c r="CQ86" s="214"/>
      <c r="CR86" s="214"/>
      <c r="CS86" s="214"/>
      <c r="CT86" s="214"/>
      <c r="CU86" s="214"/>
      <c r="CV86" s="214"/>
      <c r="CW86" s="214"/>
      <c r="CX86" s="214"/>
      <c r="CY86" s="214"/>
      <c r="CZ86" s="214"/>
      <c r="DA86" s="229"/>
      <c r="DB86" s="229"/>
      <c r="DC86" s="229"/>
      <c r="DD86" s="229"/>
      <c r="DE86" s="229"/>
      <c r="DF86" s="229"/>
      <c r="DG86" s="229"/>
      <c r="DH86" s="229"/>
      <c r="DI86" s="229"/>
      <c r="DJ86" s="229"/>
      <c r="DK86" s="229"/>
      <c r="DL86" s="229"/>
      <c r="DM86" s="229"/>
      <c r="DN86" s="229"/>
      <c r="DO86" s="229"/>
      <c r="DP86" s="229"/>
      <c r="DQ86" s="229"/>
      <c r="DR86" s="229"/>
      <c r="DS86" s="229"/>
      <c r="DT86" s="229"/>
      <c r="DU86" s="229"/>
      <c r="DV86" s="229"/>
      <c r="DW86" s="229"/>
      <c r="DX86" s="229"/>
      <c r="DY86" s="229"/>
      <c r="DZ86" s="229"/>
      <c r="EA86" s="229"/>
      <c r="EB86" s="229"/>
      <c r="EC86" s="229"/>
      <c r="ED86" s="229"/>
      <c r="EE86" s="229"/>
    </row>
    <row r="87" spans="1:135" s="2" customFormat="1" ht="12" customHeight="1">
      <c r="A87" s="273"/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  <c r="BC87" s="273"/>
      <c r="BD87" s="273"/>
      <c r="BE87" s="273"/>
      <c r="BF87" s="273"/>
      <c r="BG87" s="273"/>
      <c r="BH87" s="273"/>
      <c r="BI87" s="273"/>
      <c r="BJ87" s="273"/>
      <c r="BK87" s="273"/>
      <c r="BL87" s="273"/>
      <c r="BM87" s="273"/>
      <c r="BN87" s="273"/>
      <c r="BO87" s="273"/>
      <c r="BP87" s="273"/>
      <c r="BQ87" s="273"/>
      <c r="BR87" s="273"/>
      <c r="BS87" s="273"/>
      <c r="BT87" s="273"/>
      <c r="BU87" s="273"/>
      <c r="BV87" s="273"/>
      <c r="BW87" s="273"/>
      <c r="BX87" s="273"/>
      <c r="BY87" s="273"/>
      <c r="BZ87" s="273"/>
      <c r="CA87" s="273"/>
      <c r="CB87" s="273"/>
      <c r="CC87" s="273"/>
      <c r="CD87" s="273"/>
      <c r="CE87" s="273"/>
      <c r="CF87" s="273"/>
      <c r="CG87" s="273"/>
      <c r="CH87" s="273"/>
      <c r="CI87" s="273"/>
      <c r="CJ87" s="273"/>
      <c r="CK87" s="273"/>
      <c r="CL87" s="273"/>
      <c r="CM87" s="273"/>
      <c r="CN87" s="273"/>
      <c r="CO87" s="273"/>
      <c r="CP87" s="273"/>
      <c r="CQ87" s="273"/>
      <c r="CR87" s="273"/>
      <c r="CS87" s="273"/>
      <c r="CT87" s="273"/>
      <c r="CU87" s="273"/>
      <c r="CV87" s="273"/>
      <c r="CW87" s="273"/>
      <c r="CX87" s="273"/>
      <c r="CY87" s="273"/>
      <c r="CZ87" s="273"/>
      <c r="DA87" s="229"/>
      <c r="DB87" s="229"/>
      <c r="DC87" s="229"/>
      <c r="DD87" s="229"/>
      <c r="DE87" s="229"/>
      <c r="DF87" s="229"/>
      <c r="DG87" s="229"/>
      <c r="DH87" s="229"/>
      <c r="DI87" s="229"/>
      <c r="DJ87" s="229"/>
      <c r="DK87" s="229"/>
      <c r="DL87" s="229"/>
      <c r="DM87" s="229"/>
      <c r="DN87" s="229"/>
      <c r="DO87" s="229"/>
      <c r="DP87" s="229"/>
      <c r="DQ87" s="229"/>
      <c r="DR87" s="229"/>
      <c r="DS87" s="229"/>
      <c r="DT87" s="229"/>
      <c r="DU87" s="229"/>
      <c r="DV87" s="229"/>
      <c r="DW87" s="229"/>
      <c r="DX87" s="229"/>
      <c r="DY87" s="229"/>
      <c r="DZ87" s="229"/>
      <c r="EA87" s="229"/>
      <c r="EB87" s="229"/>
      <c r="EC87" s="229"/>
      <c r="ED87" s="229"/>
      <c r="EE87" s="229"/>
    </row>
    <row r="88" spans="1:135" s="6" customFormat="1" ht="27" customHeight="1">
      <c r="A88" s="283" t="s">
        <v>208</v>
      </c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29"/>
      <c r="DB88" s="229"/>
      <c r="DC88" s="229"/>
      <c r="DD88" s="229"/>
      <c r="DE88" s="229"/>
      <c r="DF88" s="229"/>
      <c r="DG88" s="229"/>
      <c r="DH88" s="229"/>
      <c r="DI88" s="229"/>
      <c r="DJ88" s="229"/>
      <c r="DK88" s="229"/>
      <c r="DL88" s="229"/>
      <c r="DM88" s="229"/>
      <c r="DN88" s="229"/>
      <c r="DO88" s="229"/>
      <c r="DP88" s="229"/>
      <c r="DQ88" s="229"/>
      <c r="DR88" s="229"/>
      <c r="DS88" s="229"/>
      <c r="DT88" s="229"/>
      <c r="DU88" s="229"/>
      <c r="DV88" s="229"/>
      <c r="DW88" s="229"/>
      <c r="DX88" s="229"/>
      <c r="DY88" s="229"/>
      <c r="DZ88" s="229"/>
      <c r="EA88" s="229"/>
      <c r="EB88" s="229"/>
      <c r="EC88" s="229"/>
      <c r="ED88" s="229"/>
      <c r="EE88" s="229"/>
    </row>
    <row r="89" spans="1:135" s="2" customFormat="1" ht="6" customHeight="1">
      <c r="A89" s="325"/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  <c r="AO89" s="325"/>
      <c r="AP89" s="325"/>
      <c r="AQ89" s="325"/>
      <c r="AR89" s="325"/>
      <c r="AS89" s="325"/>
      <c r="AT89" s="325"/>
      <c r="AU89" s="325"/>
      <c r="AV89" s="325"/>
      <c r="AW89" s="325"/>
      <c r="AX89" s="325"/>
      <c r="AY89" s="325"/>
      <c r="AZ89" s="325"/>
      <c r="BA89" s="325"/>
      <c r="BB89" s="325"/>
      <c r="BC89" s="325"/>
      <c r="BD89" s="325"/>
      <c r="BE89" s="325"/>
      <c r="BF89" s="325"/>
      <c r="BG89" s="325"/>
      <c r="BH89" s="325"/>
      <c r="BI89" s="325"/>
      <c r="BJ89" s="325"/>
      <c r="BK89" s="325"/>
      <c r="BL89" s="325"/>
      <c r="BM89" s="325"/>
      <c r="BN89" s="325"/>
      <c r="BO89" s="325"/>
      <c r="BP89" s="325"/>
      <c r="BQ89" s="325"/>
      <c r="BR89" s="325"/>
      <c r="BS89" s="325"/>
      <c r="BT89" s="325"/>
      <c r="BU89" s="325"/>
      <c r="BV89" s="325"/>
      <c r="BW89" s="325"/>
      <c r="BX89" s="325"/>
      <c r="BY89" s="325"/>
      <c r="BZ89" s="325"/>
      <c r="CA89" s="325"/>
      <c r="CB89" s="325"/>
      <c r="CC89" s="325"/>
      <c r="CD89" s="325"/>
      <c r="CE89" s="325"/>
      <c r="CF89" s="325"/>
      <c r="CG89" s="325"/>
      <c r="CH89" s="325"/>
      <c r="CI89" s="325"/>
      <c r="CJ89" s="325"/>
      <c r="CK89" s="325"/>
      <c r="CL89" s="325"/>
      <c r="CM89" s="325"/>
      <c r="CN89" s="325"/>
      <c r="CO89" s="325"/>
      <c r="CP89" s="325"/>
      <c r="CQ89" s="325"/>
      <c r="CR89" s="325"/>
      <c r="CS89" s="325"/>
      <c r="CT89" s="325"/>
      <c r="CU89" s="325"/>
      <c r="CV89" s="325"/>
      <c r="CW89" s="325"/>
      <c r="CX89" s="325"/>
      <c r="CY89" s="325"/>
      <c r="CZ89" s="325"/>
      <c r="DA89" s="229"/>
      <c r="DB89" s="229"/>
      <c r="DC89" s="229"/>
      <c r="DD89" s="229"/>
      <c r="DE89" s="229"/>
      <c r="DF89" s="229"/>
      <c r="DG89" s="229"/>
      <c r="DH89" s="229"/>
      <c r="DI89" s="229"/>
      <c r="DJ89" s="229"/>
      <c r="DK89" s="229"/>
      <c r="DL89" s="229"/>
      <c r="DM89" s="229"/>
      <c r="DN89" s="229"/>
      <c r="DO89" s="229"/>
      <c r="DP89" s="229"/>
      <c r="DQ89" s="229"/>
      <c r="DR89" s="229"/>
      <c r="DS89" s="229"/>
      <c r="DT89" s="229"/>
      <c r="DU89" s="229"/>
      <c r="DV89" s="229"/>
      <c r="DW89" s="229"/>
      <c r="DX89" s="229"/>
      <c r="DY89" s="229"/>
      <c r="DZ89" s="229"/>
      <c r="EA89" s="229"/>
      <c r="EB89" s="229"/>
      <c r="EC89" s="229"/>
      <c r="ED89" s="229"/>
      <c r="EE89" s="229"/>
    </row>
    <row r="90" spans="1:135" s="6" customFormat="1" ht="13.5">
      <c r="A90" s="280" t="s">
        <v>11</v>
      </c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2"/>
      <c r="AL90" s="282"/>
      <c r="AM90" s="282"/>
      <c r="AN90" s="282"/>
      <c r="AO90" s="282"/>
      <c r="AP90" s="282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2"/>
      <c r="BD90" s="282"/>
      <c r="BE90" s="282"/>
      <c r="BF90" s="282"/>
      <c r="BG90" s="282"/>
      <c r="BH90" s="282"/>
      <c r="BI90" s="282"/>
      <c r="BJ90" s="282"/>
      <c r="BK90" s="282"/>
      <c r="BL90" s="282"/>
      <c r="BM90" s="282"/>
      <c r="BN90" s="282"/>
      <c r="BO90" s="282"/>
      <c r="BP90" s="282"/>
      <c r="BQ90" s="282"/>
      <c r="BR90" s="282"/>
      <c r="BS90" s="282"/>
      <c r="BT90" s="282"/>
      <c r="BU90" s="282"/>
      <c r="BV90" s="282"/>
      <c r="BW90" s="282"/>
      <c r="BX90" s="282"/>
      <c r="BY90" s="282"/>
      <c r="BZ90" s="282"/>
      <c r="CA90" s="282"/>
      <c r="CB90" s="282"/>
      <c r="CC90" s="282"/>
      <c r="CD90" s="282"/>
      <c r="CE90" s="282"/>
      <c r="CF90" s="282"/>
      <c r="CG90" s="282"/>
      <c r="CH90" s="282"/>
      <c r="CI90" s="282"/>
      <c r="CJ90" s="282"/>
      <c r="CK90" s="282"/>
      <c r="CL90" s="282"/>
      <c r="CM90" s="282"/>
      <c r="CN90" s="282"/>
      <c r="CO90" s="282"/>
      <c r="CP90" s="282"/>
      <c r="CQ90" s="282"/>
      <c r="CR90" s="282"/>
      <c r="CS90" s="282"/>
      <c r="CT90" s="282"/>
      <c r="CU90" s="282"/>
      <c r="CV90" s="282"/>
      <c r="CW90" s="282"/>
      <c r="CX90" s="282"/>
      <c r="CY90" s="282"/>
      <c r="CZ90" s="282"/>
      <c r="DA90" s="229"/>
      <c r="DB90" s="229"/>
      <c r="DC90" s="229"/>
      <c r="DD90" s="229"/>
      <c r="DE90" s="229"/>
      <c r="DF90" s="229"/>
      <c r="DG90" s="229"/>
      <c r="DH90" s="229"/>
      <c r="DI90" s="229"/>
      <c r="DJ90" s="229"/>
      <c r="DK90" s="229"/>
      <c r="DL90" s="229"/>
      <c r="DM90" s="229"/>
      <c r="DN90" s="229"/>
      <c r="DO90" s="229"/>
      <c r="DP90" s="229"/>
      <c r="DQ90" s="229"/>
      <c r="DR90" s="229"/>
      <c r="DS90" s="229"/>
      <c r="DT90" s="229"/>
      <c r="DU90" s="229"/>
      <c r="DV90" s="229"/>
      <c r="DW90" s="229"/>
      <c r="DX90" s="229"/>
      <c r="DY90" s="229"/>
      <c r="DZ90" s="229"/>
      <c r="EA90" s="229"/>
      <c r="EB90" s="229"/>
      <c r="EC90" s="229"/>
      <c r="ED90" s="229"/>
      <c r="EE90" s="229"/>
    </row>
    <row r="91" spans="1:135" s="2" customFormat="1" ht="10.5" customHeight="1">
      <c r="A91" s="219"/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19"/>
      <c r="CP91" s="219"/>
      <c r="CQ91" s="219"/>
      <c r="CR91" s="219"/>
      <c r="CS91" s="219"/>
      <c r="CT91" s="219"/>
      <c r="CU91" s="219"/>
      <c r="CV91" s="219"/>
      <c r="CW91" s="219"/>
      <c r="CX91" s="219"/>
      <c r="CY91" s="219"/>
      <c r="CZ91" s="219"/>
      <c r="DA91" s="229"/>
      <c r="DB91" s="229"/>
      <c r="DC91" s="229"/>
      <c r="DD91" s="229"/>
      <c r="DE91" s="229"/>
      <c r="DF91" s="229"/>
      <c r="DG91" s="229"/>
      <c r="DH91" s="229"/>
      <c r="DI91" s="229"/>
      <c r="DJ91" s="229"/>
      <c r="DK91" s="229"/>
      <c r="DL91" s="229"/>
      <c r="DM91" s="229"/>
      <c r="DN91" s="229"/>
      <c r="DO91" s="229"/>
      <c r="DP91" s="229"/>
      <c r="DQ91" s="229"/>
      <c r="DR91" s="229"/>
      <c r="DS91" s="229"/>
      <c r="DT91" s="229"/>
      <c r="DU91" s="229"/>
      <c r="DV91" s="229"/>
      <c r="DW91" s="229"/>
      <c r="DX91" s="229"/>
      <c r="DY91" s="229"/>
      <c r="DZ91" s="229"/>
      <c r="EA91" s="229"/>
      <c r="EB91" s="229"/>
      <c r="EC91" s="229"/>
      <c r="ED91" s="229"/>
      <c r="EE91" s="229"/>
    </row>
    <row r="92" spans="1:135" s="3" customFormat="1" ht="45" customHeight="1">
      <c r="A92" s="220" t="s">
        <v>0</v>
      </c>
      <c r="B92" s="221"/>
      <c r="C92" s="221"/>
      <c r="D92" s="221"/>
      <c r="E92" s="221"/>
      <c r="F92" s="222"/>
      <c r="G92" s="220" t="s">
        <v>48</v>
      </c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2"/>
      <c r="BC92" s="220" t="s">
        <v>49</v>
      </c>
      <c r="BD92" s="221"/>
      <c r="BE92" s="221"/>
      <c r="BF92" s="221"/>
      <c r="BG92" s="221"/>
      <c r="BH92" s="221"/>
      <c r="BI92" s="221"/>
      <c r="BJ92" s="221"/>
      <c r="BK92" s="221"/>
      <c r="BL92" s="221"/>
      <c r="BM92" s="221"/>
      <c r="BN92" s="221"/>
      <c r="BO92" s="221"/>
      <c r="BP92" s="221"/>
      <c r="BQ92" s="221"/>
      <c r="BR92" s="222"/>
      <c r="BS92" s="220" t="s">
        <v>50</v>
      </c>
      <c r="BT92" s="221"/>
      <c r="BU92" s="221"/>
      <c r="BV92" s="221"/>
      <c r="BW92" s="221"/>
      <c r="BX92" s="221"/>
      <c r="BY92" s="221"/>
      <c r="BZ92" s="221"/>
      <c r="CA92" s="221"/>
      <c r="CB92" s="221"/>
      <c r="CC92" s="221"/>
      <c r="CD92" s="221"/>
      <c r="CE92" s="221"/>
      <c r="CF92" s="221"/>
      <c r="CG92" s="221"/>
      <c r="CH92" s="222"/>
      <c r="CI92" s="220" t="s">
        <v>47</v>
      </c>
      <c r="CJ92" s="221"/>
      <c r="CK92" s="221"/>
      <c r="CL92" s="221"/>
      <c r="CM92" s="221"/>
      <c r="CN92" s="221"/>
      <c r="CO92" s="221"/>
      <c r="CP92" s="221"/>
      <c r="CQ92" s="221"/>
      <c r="CR92" s="221"/>
      <c r="CS92" s="221"/>
      <c r="CT92" s="221"/>
      <c r="CU92" s="221"/>
      <c r="CV92" s="221"/>
      <c r="CW92" s="221"/>
      <c r="CX92" s="221"/>
      <c r="CY92" s="221"/>
      <c r="CZ92" s="222"/>
      <c r="DA92" s="229"/>
      <c r="DB92" s="229"/>
      <c r="DC92" s="229"/>
      <c r="DD92" s="229"/>
      <c r="DE92" s="229"/>
      <c r="DF92" s="229"/>
      <c r="DG92" s="229"/>
      <c r="DH92" s="229"/>
      <c r="DI92" s="229"/>
      <c r="DJ92" s="229"/>
      <c r="DK92" s="229"/>
      <c r="DL92" s="229"/>
      <c r="DM92" s="229"/>
      <c r="DN92" s="229"/>
      <c r="DO92" s="229"/>
      <c r="DP92" s="229"/>
      <c r="DQ92" s="229"/>
      <c r="DR92" s="229"/>
      <c r="DS92" s="229"/>
      <c r="DT92" s="229"/>
      <c r="DU92" s="229"/>
      <c r="DV92" s="229"/>
      <c r="DW92" s="229"/>
      <c r="DX92" s="229"/>
      <c r="DY92" s="229"/>
      <c r="DZ92" s="229"/>
      <c r="EA92" s="229"/>
      <c r="EB92" s="229"/>
      <c r="EC92" s="229"/>
      <c r="ED92" s="229"/>
      <c r="EE92" s="229"/>
    </row>
    <row r="93" spans="1:135" s="4" customFormat="1" ht="12.75">
      <c r="A93" s="218">
        <v>1</v>
      </c>
      <c r="B93" s="218"/>
      <c r="C93" s="218"/>
      <c r="D93" s="218"/>
      <c r="E93" s="218"/>
      <c r="F93" s="218"/>
      <c r="G93" s="218">
        <v>2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>
        <v>3</v>
      </c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>
        <v>4</v>
      </c>
      <c r="BT93" s="218"/>
      <c r="BU93" s="218"/>
      <c r="BV93" s="218"/>
      <c r="BW93" s="218"/>
      <c r="BX93" s="218"/>
      <c r="BY93" s="218"/>
      <c r="BZ93" s="218"/>
      <c r="CA93" s="218"/>
      <c r="CB93" s="218"/>
      <c r="CC93" s="218"/>
      <c r="CD93" s="218"/>
      <c r="CE93" s="218"/>
      <c r="CF93" s="218"/>
      <c r="CG93" s="218"/>
      <c r="CH93" s="218"/>
      <c r="CI93" s="218">
        <v>5</v>
      </c>
      <c r="CJ93" s="218"/>
      <c r="CK93" s="218"/>
      <c r="CL93" s="218"/>
      <c r="CM93" s="218"/>
      <c r="CN93" s="218"/>
      <c r="CO93" s="218"/>
      <c r="CP93" s="218"/>
      <c r="CQ93" s="218"/>
      <c r="CR93" s="218"/>
      <c r="CS93" s="218"/>
      <c r="CT93" s="218"/>
      <c r="CU93" s="218"/>
      <c r="CV93" s="218"/>
      <c r="CW93" s="218"/>
      <c r="CX93" s="218"/>
      <c r="CY93" s="218"/>
      <c r="CZ93" s="218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</row>
    <row r="94" spans="1:135" s="5" customFormat="1" ht="15" customHeight="1">
      <c r="A94" s="209"/>
      <c r="B94" s="209"/>
      <c r="C94" s="209"/>
      <c r="D94" s="209"/>
      <c r="E94" s="209"/>
      <c r="F94" s="209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10"/>
      <c r="AG94" s="310"/>
      <c r="AH94" s="310"/>
      <c r="AI94" s="310"/>
      <c r="AJ94" s="310"/>
      <c r="AK94" s="310"/>
      <c r="AL94" s="310"/>
      <c r="AM94" s="310"/>
      <c r="AN94" s="310"/>
      <c r="AO94" s="310"/>
      <c r="AP94" s="310"/>
      <c r="AQ94" s="310"/>
      <c r="AR94" s="310"/>
      <c r="AS94" s="310"/>
      <c r="AT94" s="310"/>
      <c r="AU94" s="310"/>
      <c r="AV94" s="310"/>
      <c r="AW94" s="310"/>
      <c r="AX94" s="310"/>
      <c r="AY94" s="310"/>
      <c r="AZ94" s="310"/>
      <c r="BA94" s="310"/>
      <c r="BB94" s="310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4"/>
      <c r="CR94" s="214"/>
      <c r="CS94" s="214"/>
      <c r="CT94" s="214"/>
      <c r="CU94" s="214"/>
      <c r="CV94" s="214"/>
      <c r="CW94" s="214"/>
      <c r="CX94" s="214"/>
      <c r="CY94" s="214"/>
      <c r="CZ94" s="214"/>
      <c r="DA94" s="229"/>
      <c r="DB94" s="229"/>
      <c r="DC94" s="229"/>
      <c r="DD94" s="229"/>
      <c r="DE94" s="229"/>
      <c r="DF94" s="229"/>
      <c r="DG94" s="229"/>
      <c r="DH94" s="229"/>
      <c r="DI94" s="229"/>
      <c r="DJ94" s="229"/>
      <c r="DK94" s="229"/>
      <c r="DL94" s="229"/>
      <c r="DM94" s="229"/>
      <c r="DN94" s="229"/>
      <c r="DO94" s="229"/>
      <c r="DP94" s="229"/>
      <c r="DQ94" s="229"/>
      <c r="DR94" s="229"/>
      <c r="DS94" s="229"/>
      <c r="DT94" s="229"/>
      <c r="DU94" s="229"/>
      <c r="DV94" s="229"/>
      <c r="DW94" s="229"/>
      <c r="DX94" s="229"/>
      <c r="DY94" s="229"/>
      <c r="DZ94" s="229"/>
      <c r="EA94" s="229"/>
      <c r="EB94" s="229"/>
      <c r="EC94" s="229"/>
      <c r="ED94" s="229"/>
      <c r="EE94" s="229"/>
    </row>
    <row r="95" spans="1:135" s="5" customFormat="1" ht="15" customHeight="1">
      <c r="A95" s="209"/>
      <c r="B95" s="209"/>
      <c r="C95" s="209"/>
      <c r="D95" s="209"/>
      <c r="E95" s="209"/>
      <c r="F95" s="209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  <c r="AM95" s="310"/>
      <c r="AN95" s="310"/>
      <c r="AO95" s="310"/>
      <c r="AP95" s="310"/>
      <c r="AQ95" s="310"/>
      <c r="AR95" s="310"/>
      <c r="AS95" s="310"/>
      <c r="AT95" s="310"/>
      <c r="AU95" s="310"/>
      <c r="AV95" s="310"/>
      <c r="AW95" s="310"/>
      <c r="AX95" s="310"/>
      <c r="AY95" s="310"/>
      <c r="AZ95" s="310"/>
      <c r="BA95" s="310"/>
      <c r="BB95" s="310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4"/>
      <c r="CL95" s="214"/>
      <c r="CM95" s="214"/>
      <c r="CN95" s="214"/>
      <c r="CO95" s="214"/>
      <c r="CP95" s="214"/>
      <c r="CQ95" s="214"/>
      <c r="CR95" s="214"/>
      <c r="CS95" s="214"/>
      <c r="CT95" s="214"/>
      <c r="CU95" s="214"/>
      <c r="CV95" s="214"/>
      <c r="CW95" s="214"/>
      <c r="CX95" s="214"/>
      <c r="CY95" s="214"/>
      <c r="CZ95" s="214"/>
      <c r="DA95" s="229"/>
      <c r="DB95" s="229"/>
      <c r="DC95" s="229"/>
      <c r="DD95" s="229"/>
      <c r="DE95" s="229"/>
      <c r="DF95" s="229"/>
      <c r="DG95" s="229"/>
      <c r="DH95" s="229"/>
      <c r="DI95" s="229"/>
      <c r="DJ95" s="229"/>
      <c r="DK95" s="229"/>
      <c r="DL95" s="229"/>
      <c r="DM95" s="229"/>
      <c r="DN95" s="229"/>
      <c r="DO95" s="229"/>
      <c r="DP95" s="229"/>
      <c r="DQ95" s="229"/>
      <c r="DR95" s="229"/>
      <c r="DS95" s="229"/>
      <c r="DT95" s="229"/>
      <c r="DU95" s="229"/>
      <c r="DV95" s="229"/>
      <c r="DW95" s="229"/>
      <c r="DX95" s="229"/>
      <c r="DY95" s="229"/>
      <c r="DZ95" s="229"/>
      <c r="EA95" s="229"/>
      <c r="EB95" s="229"/>
      <c r="EC95" s="229"/>
      <c r="ED95" s="229"/>
      <c r="EE95" s="229"/>
    </row>
    <row r="96" spans="1:135" s="5" customFormat="1" ht="15" customHeight="1">
      <c r="A96" s="209"/>
      <c r="B96" s="209"/>
      <c r="C96" s="209"/>
      <c r="D96" s="209"/>
      <c r="E96" s="209"/>
      <c r="F96" s="209"/>
      <c r="G96" s="247" t="s">
        <v>8</v>
      </c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47"/>
      <c r="AU96" s="247"/>
      <c r="AV96" s="247"/>
      <c r="AW96" s="247"/>
      <c r="AX96" s="247"/>
      <c r="AY96" s="247"/>
      <c r="AZ96" s="247"/>
      <c r="BA96" s="247"/>
      <c r="BB96" s="248"/>
      <c r="BC96" s="213" t="s">
        <v>9</v>
      </c>
      <c r="BD96" s="213"/>
      <c r="BE96" s="213"/>
      <c r="BF96" s="213"/>
      <c r="BG96" s="213"/>
      <c r="BH96" s="213"/>
      <c r="BI96" s="213"/>
      <c r="BJ96" s="213"/>
      <c r="BK96" s="213"/>
      <c r="BL96" s="213"/>
      <c r="BM96" s="213"/>
      <c r="BN96" s="213"/>
      <c r="BO96" s="213"/>
      <c r="BP96" s="213"/>
      <c r="BQ96" s="213"/>
      <c r="BR96" s="213"/>
      <c r="BS96" s="213" t="s">
        <v>9</v>
      </c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E96" s="213"/>
      <c r="CF96" s="213"/>
      <c r="CG96" s="213"/>
      <c r="CH96" s="213"/>
      <c r="CI96" s="214"/>
      <c r="CJ96" s="214"/>
      <c r="CK96" s="214"/>
      <c r="CL96" s="214"/>
      <c r="CM96" s="214"/>
      <c r="CN96" s="214"/>
      <c r="CO96" s="214"/>
      <c r="CP96" s="214"/>
      <c r="CQ96" s="214"/>
      <c r="CR96" s="214"/>
      <c r="CS96" s="214"/>
      <c r="CT96" s="214"/>
      <c r="CU96" s="214"/>
      <c r="CV96" s="214"/>
      <c r="CW96" s="214"/>
      <c r="CX96" s="214"/>
      <c r="CY96" s="214"/>
      <c r="CZ96" s="214"/>
      <c r="DA96" s="229"/>
      <c r="DB96" s="229"/>
      <c r="DC96" s="229"/>
      <c r="DD96" s="229"/>
      <c r="DE96" s="229"/>
      <c r="DF96" s="229"/>
      <c r="DG96" s="229"/>
      <c r="DH96" s="229"/>
      <c r="DI96" s="229"/>
      <c r="DJ96" s="229"/>
      <c r="DK96" s="229"/>
      <c r="DL96" s="229"/>
      <c r="DM96" s="229"/>
      <c r="DN96" s="229"/>
      <c r="DO96" s="229"/>
      <c r="DP96" s="229"/>
      <c r="DQ96" s="229"/>
      <c r="DR96" s="229"/>
      <c r="DS96" s="229"/>
      <c r="DT96" s="229"/>
      <c r="DU96" s="229"/>
      <c r="DV96" s="229"/>
      <c r="DW96" s="229"/>
      <c r="DX96" s="229"/>
      <c r="DY96" s="229"/>
      <c r="DZ96" s="229"/>
      <c r="EA96" s="229"/>
      <c r="EB96" s="229"/>
      <c r="EC96" s="229"/>
      <c r="ED96" s="229"/>
      <c r="EE96" s="229"/>
    </row>
    <row r="97" spans="1:135" s="5" customFormat="1" ht="15" customHeight="1">
      <c r="A97" s="260"/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0"/>
      <c r="CB97" s="260"/>
      <c r="CC97" s="260"/>
      <c r="CD97" s="260"/>
      <c r="CE97" s="260"/>
      <c r="CF97" s="260"/>
      <c r="CG97" s="260"/>
      <c r="CH97" s="260"/>
      <c r="CI97" s="260"/>
      <c r="CJ97" s="260"/>
      <c r="CK97" s="260"/>
      <c r="CL97" s="260"/>
      <c r="CM97" s="260"/>
      <c r="CN97" s="260"/>
      <c r="CO97" s="260"/>
      <c r="CP97" s="260"/>
      <c r="CQ97" s="260"/>
      <c r="CR97" s="260"/>
      <c r="CS97" s="260"/>
      <c r="CT97" s="260"/>
      <c r="CU97" s="260"/>
      <c r="CV97" s="260"/>
      <c r="CW97" s="260"/>
      <c r="CX97" s="260"/>
      <c r="CY97" s="260"/>
      <c r="CZ97" s="260"/>
      <c r="DA97" s="229"/>
      <c r="DB97" s="229"/>
      <c r="DC97" s="229"/>
      <c r="DD97" s="229"/>
      <c r="DE97" s="229"/>
      <c r="DF97" s="229"/>
      <c r="DG97" s="229"/>
      <c r="DH97" s="229"/>
      <c r="DI97" s="229"/>
      <c r="DJ97" s="229"/>
      <c r="DK97" s="229"/>
      <c r="DL97" s="229"/>
      <c r="DM97" s="229"/>
      <c r="DN97" s="229"/>
      <c r="DO97" s="229"/>
      <c r="DP97" s="229"/>
      <c r="DQ97" s="229"/>
      <c r="DR97" s="229"/>
      <c r="DS97" s="229"/>
      <c r="DT97" s="229"/>
      <c r="DU97" s="229"/>
      <c r="DV97" s="229"/>
      <c r="DW97" s="229"/>
      <c r="DX97" s="229"/>
      <c r="DY97" s="229"/>
      <c r="DZ97" s="229"/>
      <c r="EA97" s="229"/>
      <c r="EB97" s="229"/>
      <c r="EC97" s="229"/>
      <c r="ED97" s="229"/>
      <c r="EE97" s="229"/>
    </row>
    <row r="98" spans="1:135" s="6" customFormat="1" ht="13.5">
      <c r="A98" s="281" t="s">
        <v>55</v>
      </c>
      <c r="B98" s="281"/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1"/>
      <c r="BE98" s="281"/>
      <c r="BF98" s="281"/>
      <c r="BG98" s="281"/>
      <c r="BH98" s="281"/>
      <c r="BI98" s="281"/>
      <c r="BJ98" s="281"/>
      <c r="BK98" s="281"/>
      <c r="BL98" s="281"/>
      <c r="BM98" s="281"/>
      <c r="BN98" s="281"/>
      <c r="BO98" s="281"/>
      <c r="BP98" s="281"/>
      <c r="BQ98" s="281"/>
      <c r="BR98" s="281"/>
      <c r="BS98" s="281"/>
      <c r="BT98" s="281"/>
      <c r="BU98" s="281"/>
      <c r="BV98" s="281"/>
      <c r="BW98" s="281"/>
      <c r="BX98" s="281"/>
      <c r="BY98" s="281"/>
      <c r="BZ98" s="281"/>
      <c r="CA98" s="281"/>
      <c r="CB98" s="281"/>
      <c r="CC98" s="281"/>
      <c r="CD98" s="281"/>
      <c r="CE98" s="281"/>
      <c r="CF98" s="281"/>
      <c r="CG98" s="281"/>
      <c r="CH98" s="281"/>
      <c r="CI98" s="281"/>
      <c r="CJ98" s="281"/>
      <c r="CK98" s="281"/>
      <c r="CL98" s="281"/>
      <c r="CM98" s="281"/>
      <c r="CN98" s="281"/>
      <c r="CO98" s="281"/>
      <c r="CP98" s="281"/>
      <c r="CQ98" s="281"/>
      <c r="CR98" s="281"/>
      <c r="CS98" s="281"/>
      <c r="CT98" s="281"/>
      <c r="CU98" s="281"/>
      <c r="CV98" s="281"/>
      <c r="CW98" s="281"/>
      <c r="CX98" s="281"/>
      <c r="CY98" s="281"/>
      <c r="CZ98" s="281"/>
      <c r="DA98" s="229"/>
      <c r="DB98" s="229"/>
      <c r="DC98" s="229"/>
      <c r="DD98" s="229"/>
      <c r="DE98" s="229"/>
      <c r="DF98" s="229"/>
      <c r="DG98" s="229"/>
      <c r="DH98" s="229"/>
      <c r="DI98" s="229"/>
      <c r="DJ98" s="229"/>
      <c r="DK98" s="229"/>
      <c r="DL98" s="229"/>
      <c r="DM98" s="229"/>
      <c r="DN98" s="229"/>
      <c r="DO98" s="229"/>
      <c r="DP98" s="229"/>
      <c r="DQ98" s="229"/>
      <c r="DR98" s="229"/>
      <c r="DS98" s="229"/>
      <c r="DT98" s="229"/>
      <c r="DU98" s="229"/>
      <c r="DV98" s="229"/>
      <c r="DW98" s="229"/>
      <c r="DX98" s="229"/>
      <c r="DY98" s="229"/>
      <c r="DZ98" s="229"/>
      <c r="EA98" s="229"/>
      <c r="EB98" s="229"/>
      <c r="EC98" s="229"/>
      <c r="ED98" s="229"/>
      <c r="EE98" s="229"/>
    </row>
    <row r="99" spans="1:135" s="2" customFormat="1" ht="6" customHeight="1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  <c r="CG99" s="229"/>
      <c r="CH99" s="229"/>
      <c r="CI99" s="229"/>
      <c r="CJ99" s="229"/>
      <c r="CK99" s="229"/>
      <c r="CL99" s="229"/>
      <c r="CM99" s="229"/>
      <c r="CN99" s="229"/>
      <c r="CO99" s="229"/>
      <c r="CP99" s="229"/>
      <c r="CQ99" s="229"/>
      <c r="CR99" s="229"/>
      <c r="CS99" s="229"/>
      <c r="CT99" s="229"/>
      <c r="CU99" s="229"/>
      <c r="CV99" s="229"/>
      <c r="CW99" s="229"/>
      <c r="CX99" s="229"/>
      <c r="CY99" s="229"/>
      <c r="CZ99" s="229"/>
      <c r="DA99" s="229"/>
      <c r="DB99" s="229"/>
      <c r="DC99" s="229"/>
      <c r="DD99" s="229"/>
      <c r="DE99" s="229"/>
      <c r="DF99" s="229"/>
      <c r="DG99" s="229"/>
      <c r="DH99" s="229"/>
      <c r="DI99" s="229"/>
      <c r="DJ99" s="229"/>
      <c r="DK99" s="229"/>
      <c r="DL99" s="229"/>
      <c r="DM99" s="229"/>
      <c r="DN99" s="229"/>
      <c r="DO99" s="229"/>
      <c r="DP99" s="229"/>
      <c r="DQ99" s="229"/>
      <c r="DR99" s="229"/>
      <c r="DS99" s="229"/>
      <c r="DT99" s="229"/>
      <c r="DU99" s="229"/>
      <c r="DV99" s="229"/>
      <c r="DW99" s="229"/>
      <c r="DX99" s="229"/>
      <c r="DY99" s="229"/>
      <c r="DZ99" s="229"/>
      <c r="EA99" s="229"/>
      <c r="EB99" s="229"/>
      <c r="EC99" s="229"/>
      <c r="ED99" s="229"/>
      <c r="EE99" s="229"/>
    </row>
    <row r="100" spans="1:135" s="6" customFormat="1" ht="13.5">
      <c r="A100" s="280" t="s">
        <v>11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2" t="s">
        <v>225</v>
      </c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282"/>
      <c r="AI100" s="282"/>
      <c r="AJ100" s="282"/>
      <c r="AK100" s="282"/>
      <c r="AL100" s="282"/>
      <c r="AM100" s="282"/>
      <c r="AN100" s="282"/>
      <c r="AO100" s="282"/>
      <c r="AP100" s="282"/>
      <c r="AQ100" s="282"/>
      <c r="AR100" s="282"/>
      <c r="AS100" s="282"/>
      <c r="AT100" s="282"/>
      <c r="AU100" s="282"/>
      <c r="AV100" s="282"/>
      <c r="AW100" s="282"/>
      <c r="AX100" s="282"/>
      <c r="AY100" s="282"/>
      <c r="AZ100" s="282"/>
      <c r="BA100" s="282"/>
      <c r="BB100" s="282"/>
      <c r="BC100" s="282"/>
      <c r="BD100" s="282"/>
      <c r="BE100" s="282"/>
      <c r="BF100" s="282"/>
      <c r="BG100" s="282"/>
      <c r="BH100" s="282"/>
      <c r="BI100" s="282"/>
      <c r="BJ100" s="282"/>
      <c r="BK100" s="282"/>
      <c r="BL100" s="282"/>
      <c r="BM100" s="282"/>
      <c r="BN100" s="282"/>
      <c r="BO100" s="282"/>
      <c r="BP100" s="282"/>
      <c r="BQ100" s="282"/>
      <c r="BR100" s="282"/>
      <c r="BS100" s="282"/>
      <c r="BT100" s="282"/>
      <c r="BU100" s="282"/>
      <c r="BV100" s="282"/>
      <c r="BW100" s="282"/>
      <c r="BX100" s="282"/>
      <c r="BY100" s="282"/>
      <c r="BZ100" s="282"/>
      <c r="CA100" s="282"/>
      <c r="CB100" s="282"/>
      <c r="CC100" s="282"/>
      <c r="CD100" s="282"/>
      <c r="CE100" s="282"/>
      <c r="CF100" s="282"/>
      <c r="CG100" s="282"/>
      <c r="CH100" s="282"/>
      <c r="CI100" s="282"/>
      <c r="CJ100" s="282"/>
      <c r="CK100" s="282"/>
      <c r="CL100" s="282"/>
      <c r="CM100" s="282"/>
      <c r="CN100" s="282"/>
      <c r="CO100" s="282"/>
      <c r="CP100" s="282"/>
      <c r="CQ100" s="282"/>
      <c r="CR100" s="282"/>
      <c r="CS100" s="282"/>
      <c r="CT100" s="282"/>
      <c r="CU100" s="282"/>
      <c r="CV100" s="282"/>
      <c r="CW100" s="282"/>
      <c r="CX100" s="282"/>
      <c r="CY100" s="282"/>
      <c r="CZ100" s="282"/>
      <c r="DA100" s="229"/>
      <c r="DB100" s="229"/>
      <c r="DC100" s="229"/>
      <c r="DD100" s="229"/>
      <c r="DE100" s="229"/>
      <c r="DF100" s="229"/>
      <c r="DG100" s="229"/>
      <c r="DH100" s="229"/>
      <c r="DI100" s="229"/>
      <c r="DJ100" s="229"/>
      <c r="DK100" s="229"/>
      <c r="DL100" s="229"/>
      <c r="DM100" s="229"/>
      <c r="DN100" s="229"/>
      <c r="DO100" s="229"/>
      <c r="DP100" s="229"/>
      <c r="DQ100" s="229"/>
      <c r="DR100" s="229"/>
      <c r="DS100" s="229"/>
      <c r="DT100" s="229"/>
      <c r="DU100" s="229"/>
      <c r="DV100" s="229"/>
      <c r="DW100" s="229"/>
      <c r="DX100" s="229"/>
      <c r="DY100" s="229"/>
      <c r="DZ100" s="229"/>
      <c r="EA100" s="229"/>
      <c r="EB100" s="229"/>
      <c r="EC100" s="229"/>
      <c r="ED100" s="229"/>
      <c r="EE100" s="229"/>
    </row>
    <row r="101" spans="1:135" s="2" customFormat="1" ht="10.5" customHeight="1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  <c r="CM101" s="229"/>
      <c r="CN101" s="229"/>
      <c r="CO101" s="229"/>
      <c r="CP101" s="229"/>
      <c r="CQ101" s="229"/>
      <c r="CR101" s="229"/>
      <c r="CS101" s="229"/>
      <c r="CT101" s="229"/>
      <c r="CU101" s="229"/>
      <c r="CV101" s="229"/>
      <c r="CW101" s="229"/>
      <c r="CX101" s="229"/>
      <c r="CY101" s="229"/>
      <c r="CZ101" s="229"/>
      <c r="DA101" s="229"/>
      <c r="DB101" s="229"/>
      <c r="DC101" s="229"/>
      <c r="DD101" s="229"/>
      <c r="DE101" s="229"/>
      <c r="DF101" s="229"/>
      <c r="DG101" s="229"/>
      <c r="DH101" s="229"/>
      <c r="DI101" s="229"/>
      <c r="DJ101" s="229"/>
      <c r="DK101" s="229"/>
      <c r="DL101" s="229"/>
      <c r="DM101" s="229"/>
      <c r="DN101" s="229"/>
      <c r="DO101" s="229"/>
      <c r="DP101" s="229"/>
      <c r="DQ101" s="229"/>
      <c r="DR101" s="229"/>
      <c r="DS101" s="229"/>
      <c r="DT101" s="229"/>
      <c r="DU101" s="229"/>
      <c r="DV101" s="229"/>
      <c r="DW101" s="229"/>
      <c r="DX101" s="229"/>
      <c r="DY101" s="229"/>
      <c r="DZ101" s="229"/>
      <c r="EA101" s="229"/>
      <c r="EB101" s="229"/>
      <c r="EC101" s="229"/>
      <c r="ED101" s="229"/>
      <c r="EE101" s="229"/>
    </row>
    <row r="102" spans="1:135" s="6" customFormat="1" ht="13.5">
      <c r="A102" s="229" t="s">
        <v>201</v>
      </c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  <c r="CG102" s="229"/>
      <c r="CH102" s="229"/>
      <c r="CI102" s="229"/>
      <c r="CJ102" s="229"/>
      <c r="CK102" s="229"/>
      <c r="CL102" s="229"/>
      <c r="CM102" s="229"/>
      <c r="CN102" s="229"/>
      <c r="CO102" s="229"/>
      <c r="CP102" s="229"/>
      <c r="CQ102" s="229"/>
      <c r="CR102" s="229"/>
      <c r="CS102" s="229"/>
      <c r="CT102" s="229"/>
      <c r="CU102" s="229"/>
      <c r="CV102" s="229"/>
      <c r="CW102" s="229"/>
      <c r="CX102" s="229"/>
      <c r="CY102" s="229"/>
      <c r="CZ102" s="229"/>
      <c r="DA102" s="229"/>
      <c r="DB102" s="229"/>
      <c r="DC102" s="229"/>
      <c r="DD102" s="229"/>
      <c r="DE102" s="229"/>
      <c r="DF102" s="229"/>
      <c r="DG102" s="229"/>
      <c r="DH102" s="229"/>
      <c r="DI102" s="229"/>
      <c r="DJ102" s="229"/>
      <c r="DK102" s="229"/>
      <c r="DL102" s="229"/>
      <c r="DM102" s="229"/>
      <c r="DN102" s="229"/>
      <c r="DO102" s="229"/>
      <c r="DP102" s="229"/>
      <c r="DQ102" s="229"/>
      <c r="DR102" s="229"/>
      <c r="DS102" s="229"/>
      <c r="DT102" s="229"/>
      <c r="DU102" s="229"/>
      <c r="DV102" s="229"/>
      <c r="DW102" s="229"/>
      <c r="DX102" s="229"/>
      <c r="DY102" s="229"/>
      <c r="DZ102" s="229"/>
      <c r="EA102" s="229"/>
      <c r="EB102" s="229"/>
      <c r="EC102" s="229"/>
      <c r="ED102" s="229"/>
      <c r="EE102" s="229"/>
    </row>
    <row r="103" spans="1:135" s="2" customFormat="1" ht="10.5" customHeight="1">
      <c r="A103" s="219"/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19"/>
      <c r="BX103" s="219"/>
      <c r="BY103" s="219"/>
      <c r="BZ103" s="219"/>
      <c r="CA103" s="219"/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19"/>
      <c r="CR103" s="219"/>
      <c r="CS103" s="219"/>
      <c r="CT103" s="219"/>
      <c r="CU103" s="219"/>
      <c r="CV103" s="219"/>
      <c r="CW103" s="219"/>
      <c r="CX103" s="219"/>
      <c r="CY103" s="219"/>
      <c r="CZ103" s="219"/>
      <c r="DA103" s="229"/>
      <c r="DB103" s="229"/>
      <c r="DC103" s="229"/>
      <c r="DD103" s="229"/>
      <c r="DE103" s="229"/>
      <c r="DF103" s="229"/>
      <c r="DG103" s="229"/>
      <c r="DH103" s="229"/>
      <c r="DI103" s="229"/>
      <c r="DJ103" s="229"/>
      <c r="DK103" s="229"/>
      <c r="DL103" s="229"/>
      <c r="DM103" s="229"/>
      <c r="DN103" s="229"/>
      <c r="DO103" s="229"/>
      <c r="DP103" s="229"/>
      <c r="DQ103" s="229"/>
      <c r="DR103" s="229"/>
      <c r="DS103" s="229"/>
      <c r="DT103" s="229"/>
      <c r="DU103" s="229"/>
      <c r="DV103" s="229"/>
      <c r="DW103" s="229"/>
      <c r="DX103" s="229"/>
      <c r="DY103" s="229"/>
      <c r="DZ103" s="229"/>
      <c r="EA103" s="229"/>
      <c r="EB103" s="229"/>
      <c r="EC103" s="229"/>
      <c r="ED103" s="229"/>
      <c r="EE103" s="229"/>
    </row>
    <row r="104" spans="1:135" s="3" customFormat="1" ht="45" customHeight="1">
      <c r="A104" s="243" t="s">
        <v>0</v>
      </c>
      <c r="B104" s="244"/>
      <c r="C104" s="244"/>
      <c r="D104" s="244"/>
      <c r="E104" s="244"/>
      <c r="F104" s="245"/>
      <c r="G104" s="243" t="s">
        <v>14</v>
      </c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5"/>
      <c r="AO104" s="243" t="s">
        <v>57</v>
      </c>
      <c r="AP104" s="244"/>
      <c r="AQ104" s="244"/>
      <c r="AR104" s="244"/>
      <c r="AS104" s="244"/>
      <c r="AT104" s="244"/>
      <c r="AU104" s="244"/>
      <c r="AV104" s="244"/>
      <c r="AW104" s="244"/>
      <c r="AX104" s="244"/>
      <c r="AY104" s="244"/>
      <c r="AZ104" s="244"/>
      <c r="BA104" s="244"/>
      <c r="BB104" s="244"/>
      <c r="BC104" s="244"/>
      <c r="BD104" s="245"/>
      <c r="BE104" s="243" t="s">
        <v>58</v>
      </c>
      <c r="BF104" s="244"/>
      <c r="BG104" s="244"/>
      <c r="BH104" s="244"/>
      <c r="BI104" s="244"/>
      <c r="BJ104" s="244"/>
      <c r="BK104" s="244"/>
      <c r="BL104" s="244"/>
      <c r="BM104" s="244"/>
      <c r="BN104" s="244"/>
      <c r="BO104" s="244"/>
      <c r="BP104" s="244"/>
      <c r="BQ104" s="244"/>
      <c r="BR104" s="244"/>
      <c r="BS104" s="244"/>
      <c r="BT104" s="245"/>
      <c r="BU104" s="243" t="s">
        <v>59</v>
      </c>
      <c r="BV104" s="244"/>
      <c r="BW104" s="244"/>
      <c r="BX104" s="244"/>
      <c r="BY104" s="244"/>
      <c r="BZ104" s="244"/>
      <c r="CA104" s="244"/>
      <c r="CB104" s="244"/>
      <c r="CC104" s="244"/>
      <c r="CD104" s="244"/>
      <c r="CE104" s="244"/>
      <c r="CF104" s="244"/>
      <c r="CG104" s="244"/>
      <c r="CH104" s="244"/>
      <c r="CI104" s="244"/>
      <c r="CJ104" s="245"/>
      <c r="CK104" s="243" t="s">
        <v>17</v>
      </c>
      <c r="CL104" s="244"/>
      <c r="CM104" s="244"/>
      <c r="CN104" s="244"/>
      <c r="CO104" s="244"/>
      <c r="CP104" s="244"/>
      <c r="CQ104" s="244"/>
      <c r="CR104" s="244"/>
      <c r="CS104" s="244"/>
      <c r="CT104" s="244"/>
      <c r="CU104" s="244"/>
      <c r="CV104" s="244"/>
      <c r="CW104" s="244"/>
      <c r="CX104" s="244"/>
      <c r="CY104" s="244"/>
      <c r="CZ104" s="245"/>
      <c r="DA104" s="229"/>
      <c r="DB104" s="229"/>
      <c r="DC104" s="229"/>
      <c r="DD104" s="229"/>
      <c r="DE104" s="229"/>
      <c r="DF104" s="229"/>
      <c r="DG104" s="229"/>
      <c r="DH104" s="229"/>
      <c r="DI104" s="229"/>
      <c r="DJ104" s="229"/>
      <c r="DK104" s="229"/>
      <c r="DL104" s="229"/>
      <c r="DM104" s="229"/>
      <c r="DN104" s="229"/>
      <c r="DO104" s="229"/>
      <c r="DP104" s="229"/>
      <c r="DQ104" s="229"/>
      <c r="DR104" s="229"/>
      <c r="DS104" s="229"/>
      <c r="DT104" s="229"/>
      <c r="DU104" s="229"/>
      <c r="DV104" s="229"/>
      <c r="DW104" s="229"/>
      <c r="DX104" s="229"/>
      <c r="DY104" s="229"/>
      <c r="DZ104" s="229"/>
      <c r="EA104" s="229"/>
      <c r="EB104" s="229"/>
      <c r="EC104" s="229"/>
      <c r="ED104" s="229"/>
      <c r="EE104" s="229"/>
    </row>
    <row r="105" spans="1:135" s="4" customFormat="1" ht="12.75">
      <c r="A105" s="218">
        <v>1</v>
      </c>
      <c r="B105" s="218"/>
      <c r="C105" s="218"/>
      <c r="D105" s="218"/>
      <c r="E105" s="218"/>
      <c r="F105" s="218"/>
      <c r="G105" s="218">
        <v>2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>
        <v>3</v>
      </c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>
        <v>4</v>
      </c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>
        <v>5</v>
      </c>
      <c r="BV105" s="218"/>
      <c r="BW105" s="218"/>
      <c r="BX105" s="218"/>
      <c r="BY105" s="218"/>
      <c r="BZ105" s="218"/>
      <c r="CA105" s="218"/>
      <c r="CB105" s="218"/>
      <c r="CC105" s="218"/>
      <c r="CD105" s="218"/>
      <c r="CE105" s="218"/>
      <c r="CF105" s="218"/>
      <c r="CG105" s="218"/>
      <c r="CH105" s="218"/>
      <c r="CI105" s="218"/>
      <c r="CJ105" s="218"/>
      <c r="CK105" s="218">
        <v>6</v>
      </c>
      <c r="CL105" s="218"/>
      <c r="CM105" s="218"/>
      <c r="CN105" s="218"/>
      <c r="CO105" s="218"/>
      <c r="CP105" s="218"/>
      <c r="CQ105" s="218"/>
      <c r="CR105" s="218"/>
      <c r="CS105" s="218"/>
      <c r="CT105" s="218"/>
      <c r="CU105" s="218"/>
      <c r="CV105" s="218"/>
      <c r="CW105" s="218"/>
      <c r="CX105" s="218"/>
      <c r="CY105" s="218"/>
      <c r="CZ105" s="218"/>
      <c r="DA105" s="229"/>
      <c r="DB105" s="229"/>
      <c r="DC105" s="229"/>
      <c r="DD105" s="229"/>
      <c r="DE105" s="229"/>
      <c r="DF105" s="229"/>
      <c r="DG105" s="229"/>
      <c r="DH105" s="229"/>
      <c r="DI105" s="229"/>
      <c r="DJ105" s="229"/>
      <c r="DK105" s="229"/>
      <c r="DL105" s="229"/>
      <c r="DM105" s="229"/>
      <c r="DN105" s="229"/>
      <c r="DO105" s="229"/>
      <c r="DP105" s="229"/>
      <c r="DQ105" s="229"/>
      <c r="DR105" s="229"/>
      <c r="DS105" s="229"/>
      <c r="DT105" s="229"/>
      <c r="DU105" s="229"/>
      <c r="DV105" s="229"/>
      <c r="DW105" s="229"/>
      <c r="DX105" s="229"/>
      <c r="DY105" s="229"/>
      <c r="DZ105" s="229"/>
      <c r="EA105" s="229"/>
      <c r="EB105" s="229"/>
      <c r="EC105" s="229"/>
      <c r="ED105" s="229"/>
      <c r="EE105" s="229"/>
    </row>
    <row r="106" spans="1:135" s="5" customFormat="1" ht="15" customHeight="1">
      <c r="A106" s="209"/>
      <c r="B106" s="209"/>
      <c r="C106" s="209"/>
      <c r="D106" s="209"/>
      <c r="E106" s="209"/>
      <c r="F106" s="209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310"/>
      <c r="AF106" s="310"/>
      <c r="AG106" s="310"/>
      <c r="AH106" s="310"/>
      <c r="AI106" s="310"/>
      <c r="AJ106" s="310"/>
      <c r="AK106" s="310"/>
      <c r="AL106" s="310"/>
      <c r="AM106" s="310"/>
      <c r="AN106" s="310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4"/>
      <c r="CY106" s="214"/>
      <c r="CZ106" s="214"/>
      <c r="DA106" s="229"/>
      <c r="DB106" s="229"/>
      <c r="DC106" s="229"/>
      <c r="DD106" s="229"/>
      <c r="DE106" s="229"/>
      <c r="DF106" s="229"/>
      <c r="DG106" s="229"/>
      <c r="DH106" s="229"/>
      <c r="DI106" s="229"/>
      <c r="DJ106" s="229"/>
      <c r="DK106" s="229"/>
      <c r="DL106" s="229"/>
      <c r="DM106" s="229"/>
      <c r="DN106" s="229"/>
      <c r="DO106" s="229"/>
      <c r="DP106" s="229"/>
      <c r="DQ106" s="229"/>
      <c r="DR106" s="229"/>
      <c r="DS106" s="229"/>
      <c r="DT106" s="229"/>
      <c r="DU106" s="229"/>
      <c r="DV106" s="229"/>
      <c r="DW106" s="229"/>
      <c r="DX106" s="229"/>
      <c r="DY106" s="229"/>
      <c r="DZ106" s="229"/>
      <c r="EA106" s="229"/>
      <c r="EB106" s="229"/>
      <c r="EC106" s="229"/>
      <c r="ED106" s="229"/>
      <c r="EE106" s="229"/>
    </row>
    <row r="107" spans="1:135" s="5" customFormat="1" ht="15" customHeight="1">
      <c r="A107" s="209"/>
      <c r="B107" s="209"/>
      <c r="C107" s="209"/>
      <c r="D107" s="209"/>
      <c r="E107" s="209"/>
      <c r="F107" s="209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0"/>
      <c r="Z107" s="310"/>
      <c r="AA107" s="310"/>
      <c r="AB107" s="310"/>
      <c r="AC107" s="310"/>
      <c r="AD107" s="310"/>
      <c r="AE107" s="310"/>
      <c r="AF107" s="310"/>
      <c r="AG107" s="310"/>
      <c r="AH107" s="310"/>
      <c r="AI107" s="310"/>
      <c r="AJ107" s="310"/>
      <c r="AK107" s="310"/>
      <c r="AL107" s="310"/>
      <c r="AM107" s="310"/>
      <c r="AN107" s="310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4"/>
      <c r="CR107" s="214"/>
      <c r="CS107" s="214"/>
      <c r="CT107" s="214"/>
      <c r="CU107" s="214"/>
      <c r="CV107" s="214"/>
      <c r="CW107" s="214"/>
      <c r="CX107" s="214"/>
      <c r="CY107" s="214"/>
      <c r="CZ107" s="214"/>
      <c r="DA107" s="229"/>
      <c r="DB107" s="229"/>
      <c r="DC107" s="229"/>
      <c r="DD107" s="229"/>
      <c r="DE107" s="229"/>
      <c r="DF107" s="229"/>
      <c r="DG107" s="229"/>
      <c r="DH107" s="229"/>
      <c r="DI107" s="229"/>
      <c r="DJ107" s="229"/>
      <c r="DK107" s="229"/>
      <c r="DL107" s="229"/>
      <c r="DM107" s="229"/>
      <c r="DN107" s="229"/>
      <c r="DO107" s="229"/>
      <c r="DP107" s="229"/>
      <c r="DQ107" s="229"/>
      <c r="DR107" s="229"/>
      <c r="DS107" s="229"/>
      <c r="DT107" s="229"/>
      <c r="DU107" s="229"/>
      <c r="DV107" s="229"/>
      <c r="DW107" s="229"/>
      <c r="DX107" s="229"/>
      <c r="DY107" s="229"/>
      <c r="DZ107" s="229"/>
      <c r="EA107" s="229"/>
      <c r="EB107" s="229"/>
      <c r="EC107" s="229"/>
      <c r="ED107" s="229"/>
      <c r="EE107" s="229"/>
    </row>
    <row r="108" spans="1:135" s="5" customFormat="1" ht="15" customHeight="1">
      <c r="A108" s="209"/>
      <c r="B108" s="209"/>
      <c r="C108" s="209"/>
      <c r="D108" s="209"/>
      <c r="E108" s="209"/>
      <c r="F108" s="209"/>
      <c r="G108" s="277" t="s">
        <v>56</v>
      </c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9"/>
      <c r="AO108" s="213" t="s">
        <v>9</v>
      </c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 t="s">
        <v>9</v>
      </c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3"/>
      <c r="BT108" s="213"/>
      <c r="BU108" s="213" t="s">
        <v>9</v>
      </c>
      <c r="BV108" s="213"/>
      <c r="BW108" s="213"/>
      <c r="BX108" s="213"/>
      <c r="BY108" s="213"/>
      <c r="BZ108" s="213"/>
      <c r="CA108" s="213"/>
      <c r="CB108" s="213"/>
      <c r="CC108" s="213"/>
      <c r="CD108" s="213"/>
      <c r="CE108" s="213"/>
      <c r="CF108" s="213"/>
      <c r="CG108" s="213"/>
      <c r="CH108" s="213"/>
      <c r="CI108" s="213"/>
      <c r="CJ108" s="213"/>
      <c r="CK108" s="214"/>
      <c r="CL108" s="214"/>
      <c r="CM108" s="214"/>
      <c r="CN108" s="214"/>
      <c r="CO108" s="214"/>
      <c r="CP108" s="214"/>
      <c r="CQ108" s="214"/>
      <c r="CR108" s="214"/>
      <c r="CS108" s="214"/>
      <c r="CT108" s="214"/>
      <c r="CU108" s="214"/>
      <c r="CV108" s="214"/>
      <c r="CW108" s="214"/>
      <c r="CX108" s="214"/>
      <c r="CY108" s="214"/>
      <c r="CZ108" s="214"/>
      <c r="DA108" s="229"/>
      <c r="DB108" s="229"/>
      <c r="DC108" s="229"/>
      <c r="DD108" s="229"/>
      <c r="DE108" s="229"/>
      <c r="DF108" s="229"/>
      <c r="DG108" s="229"/>
      <c r="DH108" s="229"/>
      <c r="DI108" s="229"/>
      <c r="DJ108" s="229"/>
      <c r="DK108" s="229"/>
      <c r="DL108" s="229"/>
      <c r="DM108" s="229"/>
      <c r="DN108" s="229"/>
      <c r="DO108" s="229"/>
      <c r="DP108" s="229"/>
      <c r="DQ108" s="229"/>
      <c r="DR108" s="229"/>
      <c r="DS108" s="229"/>
      <c r="DT108" s="229"/>
      <c r="DU108" s="229"/>
      <c r="DV108" s="229"/>
      <c r="DW108" s="229"/>
      <c r="DX108" s="229"/>
      <c r="DY108" s="229"/>
      <c r="DZ108" s="229"/>
      <c r="EA108" s="229"/>
      <c r="EB108" s="229"/>
      <c r="EC108" s="229"/>
      <c r="ED108" s="229"/>
      <c r="EE108" s="229"/>
    </row>
    <row r="109" spans="1:135" s="5" customFormat="1" ht="11.25" customHeight="1">
      <c r="A109" s="260"/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  <c r="AO109" s="260"/>
      <c r="AP109" s="260"/>
      <c r="AQ109" s="260"/>
      <c r="AR109" s="260"/>
      <c r="AS109" s="260"/>
      <c r="AT109" s="260"/>
      <c r="AU109" s="260"/>
      <c r="AV109" s="260"/>
      <c r="AW109" s="260"/>
      <c r="AX109" s="260"/>
      <c r="AY109" s="260"/>
      <c r="AZ109" s="260"/>
      <c r="BA109" s="260"/>
      <c r="BB109" s="260"/>
      <c r="BC109" s="260"/>
      <c r="BD109" s="260"/>
      <c r="BE109" s="260"/>
      <c r="BF109" s="260"/>
      <c r="BG109" s="260"/>
      <c r="BH109" s="260"/>
      <c r="BI109" s="260"/>
      <c r="BJ109" s="260"/>
      <c r="BK109" s="260"/>
      <c r="BL109" s="260"/>
      <c r="BM109" s="260"/>
      <c r="BN109" s="260"/>
      <c r="BO109" s="260"/>
      <c r="BP109" s="260"/>
      <c r="BQ109" s="260"/>
      <c r="BR109" s="260"/>
      <c r="BS109" s="260"/>
      <c r="BT109" s="260"/>
      <c r="BU109" s="260"/>
      <c r="BV109" s="260"/>
      <c r="BW109" s="260"/>
      <c r="BX109" s="260"/>
      <c r="BY109" s="260"/>
      <c r="BZ109" s="260"/>
      <c r="CA109" s="260"/>
      <c r="CB109" s="260"/>
      <c r="CC109" s="260"/>
      <c r="CD109" s="260"/>
      <c r="CE109" s="260"/>
      <c r="CF109" s="260"/>
      <c r="CG109" s="260"/>
      <c r="CH109" s="260"/>
      <c r="CI109" s="260"/>
      <c r="CJ109" s="260"/>
      <c r="CK109" s="260"/>
      <c r="CL109" s="260"/>
      <c r="CM109" s="260"/>
      <c r="CN109" s="260"/>
      <c r="CO109" s="260"/>
      <c r="CP109" s="260"/>
      <c r="CQ109" s="260"/>
      <c r="CR109" s="260"/>
      <c r="CS109" s="260"/>
      <c r="CT109" s="260"/>
      <c r="CU109" s="260"/>
      <c r="CV109" s="260"/>
      <c r="CW109" s="260"/>
      <c r="CX109" s="260"/>
      <c r="CY109" s="260"/>
      <c r="CZ109" s="260"/>
      <c r="DA109" s="229"/>
      <c r="DB109" s="229"/>
      <c r="DC109" s="229"/>
      <c r="DD109" s="229"/>
      <c r="DE109" s="229"/>
      <c r="DF109" s="229"/>
      <c r="DG109" s="229"/>
      <c r="DH109" s="229"/>
      <c r="DI109" s="229"/>
      <c r="DJ109" s="229"/>
      <c r="DK109" s="229"/>
      <c r="DL109" s="229"/>
      <c r="DM109" s="229"/>
      <c r="DN109" s="229"/>
      <c r="DO109" s="229"/>
      <c r="DP109" s="229"/>
      <c r="DQ109" s="229"/>
      <c r="DR109" s="229"/>
      <c r="DS109" s="229"/>
      <c r="DT109" s="229"/>
      <c r="DU109" s="229"/>
      <c r="DV109" s="229"/>
      <c r="DW109" s="229"/>
      <c r="DX109" s="229"/>
      <c r="DY109" s="229"/>
      <c r="DZ109" s="229"/>
      <c r="EA109" s="229"/>
      <c r="EB109" s="229"/>
      <c r="EC109" s="229"/>
      <c r="ED109" s="229"/>
      <c r="EE109" s="229"/>
    </row>
    <row r="110" spans="1:135" s="6" customFormat="1" ht="13.5">
      <c r="A110" s="229" t="s">
        <v>202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29"/>
      <c r="BM110" s="229"/>
      <c r="BN110" s="229"/>
      <c r="BO110" s="229"/>
      <c r="BP110" s="229"/>
      <c r="BQ110" s="229"/>
      <c r="BR110" s="229"/>
      <c r="BS110" s="229"/>
      <c r="BT110" s="229"/>
      <c r="BU110" s="229"/>
      <c r="BV110" s="229"/>
      <c r="BW110" s="229"/>
      <c r="BX110" s="229"/>
      <c r="BY110" s="229"/>
      <c r="BZ110" s="229"/>
      <c r="CA110" s="229"/>
      <c r="CB110" s="229"/>
      <c r="CC110" s="229"/>
      <c r="CD110" s="229"/>
      <c r="CE110" s="229"/>
      <c r="CF110" s="229"/>
      <c r="CG110" s="229"/>
      <c r="CH110" s="229"/>
      <c r="CI110" s="229"/>
      <c r="CJ110" s="229"/>
      <c r="CK110" s="229"/>
      <c r="CL110" s="229"/>
      <c r="CM110" s="229"/>
      <c r="CN110" s="229"/>
      <c r="CO110" s="229"/>
      <c r="CP110" s="229"/>
      <c r="CQ110" s="229"/>
      <c r="CR110" s="229"/>
      <c r="CS110" s="229"/>
      <c r="CT110" s="229"/>
      <c r="CU110" s="229"/>
      <c r="CV110" s="229"/>
      <c r="CW110" s="229"/>
      <c r="CX110" s="229"/>
      <c r="CY110" s="229"/>
      <c r="CZ110" s="229"/>
      <c r="DA110" s="229"/>
      <c r="DB110" s="229"/>
      <c r="DC110" s="229"/>
      <c r="DD110" s="229"/>
      <c r="DE110" s="229"/>
      <c r="DF110" s="229"/>
      <c r="DG110" s="229"/>
      <c r="DH110" s="229"/>
      <c r="DI110" s="229"/>
      <c r="DJ110" s="229"/>
      <c r="DK110" s="229"/>
      <c r="DL110" s="229"/>
      <c r="DM110" s="229"/>
      <c r="DN110" s="229"/>
      <c r="DO110" s="229"/>
      <c r="DP110" s="229"/>
      <c r="DQ110" s="229"/>
      <c r="DR110" s="229"/>
      <c r="DS110" s="229"/>
      <c r="DT110" s="229"/>
      <c r="DU110" s="229"/>
      <c r="DV110" s="229"/>
      <c r="DW110" s="229"/>
      <c r="DX110" s="229"/>
      <c r="DY110" s="229"/>
      <c r="DZ110" s="229"/>
      <c r="EA110" s="229"/>
      <c r="EB110" s="229"/>
      <c r="EC110" s="229"/>
      <c r="ED110" s="229"/>
      <c r="EE110" s="229"/>
    </row>
    <row r="111" spans="1:135" s="2" customFormat="1" ht="10.5" customHeight="1">
      <c r="A111" s="219"/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19"/>
      <c r="BW111" s="219"/>
      <c r="BX111" s="219"/>
      <c r="BY111" s="219"/>
      <c r="BZ111" s="219"/>
      <c r="CA111" s="219"/>
      <c r="CB111" s="219"/>
      <c r="CC111" s="219"/>
      <c r="CD111" s="219"/>
      <c r="CE111" s="219"/>
      <c r="CF111" s="219"/>
      <c r="CG111" s="219"/>
      <c r="CH111" s="219"/>
      <c r="CI111" s="219"/>
      <c r="CJ111" s="219"/>
      <c r="CK111" s="219"/>
      <c r="CL111" s="219"/>
      <c r="CM111" s="219"/>
      <c r="CN111" s="219"/>
      <c r="CO111" s="219"/>
      <c r="CP111" s="219"/>
      <c r="CQ111" s="219"/>
      <c r="CR111" s="219"/>
      <c r="CS111" s="219"/>
      <c r="CT111" s="219"/>
      <c r="CU111" s="219"/>
      <c r="CV111" s="219"/>
      <c r="CW111" s="219"/>
      <c r="CX111" s="219"/>
      <c r="CY111" s="219"/>
      <c r="CZ111" s="219"/>
      <c r="DA111" s="229"/>
      <c r="DB111" s="229"/>
      <c r="DC111" s="229"/>
      <c r="DD111" s="229"/>
      <c r="DE111" s="229"/>
      <c r="DF111" s="229"/>
      <c r="DG111" s="229"/>
      <c r="DH111" s="229"/>
      <c r="DI111" s="229"/>
      <c r="DJ111" s="229"/>
      <c r="DK111" s="229"/>
      <c r="DL111" s="229"/>
      <c r="DM111" s="229"/>
      <c r="DN111" s="229"/>
      <c r="DO111" s="229"/>
      <c r="DP111" s="229"/>
      <c r="DQ111" s="229"/>
      <c r="DR111" s="229"/>
      <c r="DS111" s="229"/>
      <c r="DT111" s="229"/>
      <c r="DU111" s="229"/>
      <c r="DV111" s="229"/>
      <c r="DW111" s="229"/>
      <c r="DX111" s="229"/>
      <c r="DY111" s="229"/>
      <c r="DZ111" s="229"/>
      <c r="EA111" s="229"/>
      <c r="EB111" s="229"/>
      <c r="EC111" s="229"/>
      <c r="ED111" s="229"/>
      <c r="EE111" s="229"/>
    </row>
    <row r="112" spans="1:135" s="3" customFormat="1" ht="45" customHeight="1">
      <c r="A112" s="220" t="s">
        <v>0</v>
      </c>
      <c r="B112" s="221"/>
      <c r="C112" s="221"/>
      <c r="D112" s="221"/>
      <c r="E112" s="221"/>
      <c r="F112" s="222"/>
      <c r="G112" s="220" t="s">
        <v>14</v>
      </c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1"/>
      <c r="AY112" s="221"/>
      <c r="AZ112" s="221"/>
      <c r="BA112" s="221"/>
      <c r="BB112" s="222"/>
      <c r="BC112" s="220" t="s">
        <v>60</v>
      </c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1"/>
      <c r="BN112" s="221"/>
      <c r="BO112" s="221"/>
      <c r="BP112" s="221"/>
      <c r="BQ112" s="221"/>
      <c r="BR112" s="222"/>
      <c r="BS112" s="220" t="s">
        <v>61</v>
      </c>
      <c r="BT112" s="221"/>
      <c r="BU112" s="221"/>
      <c r="BV112" s="221"/>
      <c r="BW112" s="221"/>
      <c r="BX112" s="221"/>
      <c r="BY112" s="221"/>
      <c r="BZ112" s="221"/>
      <c r="CA112" s="221"/>
      <c r="CB112" s="221"/>
      <c r="CC112" s="221"/>
      <c r="CD112" s="221"/>
      <c r="CE112" s="221"/>
      <c r="CF112" s="221"/>
      <c r="CG112" s="221"/>
      <c r="CH112" s="222"/>
      <c r="CI112" s="220" t="s">
        <v>46</v>
      </c>
      <c r="CJ112" s="221"/>
      <c r="CK112" s="221"/>
      <c r="CL112" s="221"/>
      <c r="CM112" s="221"/>
      <c r="CN112" s="221"/>
      <c r="CO112" s="221"/>
      <c r="CP112" s="221"/>
      <c r="CQ112" s="221"/>
      <c r="CR112" s="221"/>
      <c r="CS112" s="221"/>
      <c r="CT112" s="221"/>
      <c r="CU112" s="221"/>
      <c r="CV112" s="221"/>
      <c r="CW112" s="221"/>
      <c r="CX112" s="221"/>
      <c r="CY112" s="221"/>
      <c r="CZ112" s="222"/>
      <c r="DA112" s="229"/>
      <c r="DB112" s="229"/>
      <c r="DC112" s="229"/>
      <c r="DD112" s="229"/>
      <c r="DE112" s="229"/>
      <c r="DF112" s="229"/>
      <c r="DG112" s="229"/>
      <c r="DH112" s="229"/>
      <c r="DI112" s="229"/>
      <c r="DJ112" s="229"/>
      <c r="DK112" s="229"/>
      <c r="DL112" s="229"/>
      <c r="DM112" s="229"/>
      <c r="DN112" s="229"/>
      <c r="DO112" s="229"/>
      <c r="DP112" s="229"/>
      <c r="DQ112" s="229"/>
      <c r="DR112" s="229"/>
      <c r="DS112" s="229"/>
      <c r="DT112" s="229"/>
      <c r="DU112" s="229"/>
      <c r="DV112" s="229"/>
      <c r="DW112" s="229"/>
      <c r="DX112" s="229"/>
      <c r="DY112" s="229"/>
      <c r="DZ112" s="229"/>
      <c r="EA112" s="229"/>
      <c r="EB112" s="229"/>
      <c r="EC112" s="229"/>
      <c r="ED112" s="229"/>
      <c r="EE112" s="229"/>
    </row>
    <row r="113" spans="1:135" s="4" customFormat="1" ht="12.75">
      <c r="A113" s="218">
        <v>1</v>
      </c>
      <c r="B113" s="218"/>
      <c r="C113" s="218"/>
      <c r="D113" s="218"/>
      <c r="E113" s="218"/>
      <c r="F113" s="218"/>
      <c r="G113" s="218">
        <v>2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>
        <v>3</v>
      </c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>
        <v>4</v>
      </c>
      <c r="BT113" s="218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218">
        <v>5</v>
      </c>
      <c r="CJ113" s="218"/>
      <c r="CK113" s="218"/>
      <c r="CL113" s="218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  <c r="CZ113" s="218"/>
      <c r="DA113" s="229"/>
      <c r="DB113" s="229"/>
      <c r="DC113" s="229"/>
      <c r="DD113" s="229"/>
      <c r="DE113" s="229"/>
      <c r="DF113" s="229"/>
      <c r="DG113" s="229"/>
      <c r="DH113" s="229"/>
      <c r="DI113" s="229"/>
      <c r="DJ113" s="229"/>
      <c r="DK113" s="229"/>
      <c r="DL113" s="229"/>
      <c r="DM113" s="229"/>
      <c r="DN113" s="229"/>
      <c r="DO113" s="229"/>
      <c r="DP113" s="229"/>
      <c r="DQ113" s="229"/>
      <c r="DR113" s="229"/>
      <c r="DS113" s="229"/>
      <c r="DT113" s="229"/>
      <c r="DU113" s="229"/>
      <c r="DV113" s="229"/>
      <c r="DW113" s="229"/>
      <c r="DX113" s="229"/>
      <c r="DY113" s="229"/>
      <c r="DZ113" s="229"/>
      <c r="EA113" s="229"/>
      <c r="EB113" s="229"/>
      <c r="EC113" s="229"/>
      <c r="ED113" s="229"/>
      <c r="EE113" s="229"/>
    </row>
    <row r="114" spans="1:135" s="5" customFormat="1" ht="15" customHeight="1">
      <c r="A114" s="209"/>
      <c r="B114" s="209"/>
      <c r="C114" s="209"/>
      <c r="D114" s="209"/>
      <c r="E114" s="209"/>
      <c r="F114" s="209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  <c r="AO114" s="310"/>
      <c r="AP114" s="310"/>
      <c r="AQ114" s="310"/>
      <c r="AR114" s="310"/>
      <c r="AS114" s="310"/>
      <c r="AT114" s="310"/>
      <c r="AU114" s="310"/>
      <c r="AV114" s="310"/>
      <c r="AW114" s="310"/>
      <c r="AX114" s="310"/>
      <c r="AY114" s="310"/>
      <c r="AZ114" s="310"/>
      <c r="BA114" s="310"/>
      <c r="BB114" s="310"/>
      <c r="BC114" s="213"/>
      <c r="BD114" s="213"/>
      <c r="BE114" s="213"/>
      <c r="BF114" s="213"/>
      <c r="BG114" s="213"/>
      <c r="BH114" s="213"/>
      <c r="BI114" s="213"/>
      <c r="BJ114" s="213"/>
      <c r="BK114" s="213"/>
      <c r="BL114" s="213"/>
      <c r="BM114" s="213"/>
      <c r="BN114" s="213"/>
      <c r="BO114" s="213"/>
      <c r="BP114" s="213"/>
      <c r="BQ114" s="213"/>
      <c r="BR114" s="213"/>
      <c r="BS114" s="213"/>
      <c r="BT114" s="213"/>
      <c r="BU114" s="213"/>
      <c r="BV114" s="213"/>
      <c r="BW114" s="213"/>
      <c r="BX114" s="213"/>
      <c r="BY114" s="213"/>
      <c r="BZ114" s="213"/>
      <c r="CA114" s="213"/>
      <c r="CB114" s="213"/>
      <c r="CC114" s="213"/>
      <c r="CD114" s="213"/>
      <c r="CE114" s="213"/>
      <c r="CF114" s="213"/>
      <c r="CG114" s="213"/>
      <c r="CH114" s="213"/>
      <c r="CI114" s="213"/>
      <c r="CJ114" s="213"/>
      <c r="CK114" s="213"/>
      <c r="CL114" s="213"/>
      <c r="CM114" s="213"/>
      <c r="CN114" s="213"/>
      <c r="CO114" s="213"/>
      <c r="CP114" s="213"/>
      <c r="CQ114" s="213"/>
      <c r="CR114" s="213"/>
      <c r="CS114" s="213"/>
      <c r="CT114" s="213"/>
      <c r="CU114" s="213"/>
      <c r="CV114" s="213"/>
      <c r="CW114" s="213"/>
      <c r="CX114" s="213"/>
      <c r="CY114" s="213"/>
      <c r="CZ114" s="213"/>
      <c r="DA114" s="229"/>
      <c r="DB114" s="229"/>
      <c r="DC114" s="229"/>
      <c r="DD114" s="229"/>
      <c r="DE114" s="229"/>
      <c r="DF114" s="229"/>
      <c r="DG114" s="229"/>
      <c r="DH114" s="229"/>
      <c r="DI114" s="229"/>
      <c r="DJ114" s="229"/>
      <c r="DK114" s="229"/>
      <c r="DL114" s="229"/>
      <c r="DM114" s="229"/>
      <c r="DN114" s="229"/>
      <c r="DO114" s="229"/>
      <c r="DP114" s="229"/>
      <c r="DQ114" s="229"/>
      <c r="DR114" s="229"/>
      <c r="DS114" s="229"/>
      <c r="DT114" s="229"/>
      <c r="DU114" s="229"/>
      <c r="DV114" s="229"/>
      <c r="DW114" s="229"/>
      <c r="DX114" s="229"/>
      <c r="DY114" s="229"/>
      <c r="DZ114" s="229"/>
      <c r="EA114" s="229"/>
      <c r="EB114" s="229"/>
      <c r="EC114" s="229"/>
      <c r="ED114" s="229"/>
      <c r="EE114" s="229"/>
    </row>
    <row r="115" spans="1:135" s="5" customFormat="1" ht="15" customHeight="1">
      <c r="A115" s="209"/>
      <c r="B115" s="209"/>
      <c r="C115" s="209"/>
      <c r="D115" s="209"/>
      <c r="E115" s="209"/>
      <c r="F115" s="209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  <c r="AA115" s="310"/>
      <c r="AB115" s="310"/>
      <c r="AC115" s="310"/>
      <c r="AD115" s="310"/>
      <c r="AE115" s="310"/>
      <c r="AF115" s="310"/>
      <c r="AG115" s="310"/>
      <c r="AH115" s="310"/>
      <c r="AI115" s="310"/>
      <c r="AJ115" s="310"/>
      <c r="AK115" s="310"/>
      <c r="AL115" s="310"/>
      <c r="AM115" s="310"/>
      <c r="AN115" s="310"/>
      <c r="AO115" s="310"/>
      <c r="AP115" s="310"/>
      <c r="AQ115" s="310"/>
      <c r="AR115" s="310"/>
      <c r="AS115" s="310"/>
      <c r="AT115" s="310"/>
      <c r="AU115" s="310"/>
      <c r="AV115" s="310"/>
      <c r="AW115" s="310"/>
      <c r="AX115" s="310"/>
      <c r="AY115" s="310"/>
      <c r="AZ115" s="310"/>
      <c r="BA115" s="310"/>
      <c r="BB115" s="310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  <c r="CH115" s="213"/>
      <c r="CI115" s="213"/>
      <c r="CJ115" s="213"/>
      <c r="CK115" s="213"/>
      <c r="CL115" s="213"/>
      <c r="CM115" s="213"/>
      <c r="CN115" s="213"/>
      <c r="CO115" s="213"/>
      <c r="CP115" s="213"/>
      <c r="CQ115" s="213"/>
      <c r="CR115" s="213"/>
      <c r="CS115" s="213"/>
      <c r="CT115" s="213"/>
      <c r="CU115" s="213"/>
      <c r="CV115" s="213"/>
      <c r="CW115" s="213"/>
      <c r="CX115" s="213"/>
      <c r="CY115" s="213"/>
      <c r="CZ115" s="213"/>
      <c r="DA115" s="229"/>
      <c r="DB115" s="229"/>
      <c r="DC115" s="229"/>
      <c r="DD115" s="229"/>
      <c r="DE115" s="229"/>
      <c r="DF115" s="229"/>
      <c r="DG115" s="229"/>
      <c r="DH115" s="229"/>
      <c r="DI115" s="229"/>
      <c r="DJ115" s="229"/>
      <c r="DK115" s="229"/>
      <c r="DL115" s="229"/>
      <c r="DM115" s="229"/>
      <c r="DN115" s="229"/>
      <c r="DO115" s="229"/>
      <c r="DP115" s="229"/>
      <c r="DQ115" s="229"/>
      <c r="DR115" s="229"/>
      <c r="DS115" s="229"/>
      <c r="DT115" s="229"/>
      <c r="DU115" s="229"/>
      <c r="DV115" s="229"/>
      <c r="DW115" s="229"/>
      <c r="DX115" s="229"/>
      <c r="DY115" s="229"/>
      <c r="DZ115" s="229"/>
      <c r="EA115" s="229"/>
      <c r="EB115" s="229"/>
      <c r="EC115" s="229"/>
      <c r="ED115" s="229"/>
      <c r="EE115" s="229"/>
    </row>
    <row r="116" spans="1:135" s="5" customFormat="1" ht="15" customHeight="1">
      <c r="A116" s="209"/>
      <c r="B116" s="209"/>
      <c r="C116" s="209"/>
      <c r="D116" s="209"/>
      <c r="E116" s="209"/>
      <c r="F116" s="209"/>
      <c r="G116" s="247" t="s">
        <v>8</v>
      </c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247"/>
      <c r="AT116" s="247"/>
      <c r="AU116" s="247"/>
      <c r="AV116" s="247"/>
      <c r="AW116" s="247"/>
      <c r="AX116" s="247"/>
      <c r="AY116" s="247"/>
      <c r="AZ116" s="247"/>
      <c r="BA116" s="247"/>
      <c r="BB116" s="248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213"/>
      <c r="CG116" s="213"/>
      <c r="CH116" s="213"/>
      <c r="CI116" s="213"/>
      <c r="CJ116" s="213"/>
      <c r="CK116" s="213"/>
      <c r="CL116" s="213"/>
      <c r="CM116" s="213"/>
      <c r="CN116" s="213"/>
      <c r="CO116" s="213"/>
      <c r="CP116" s="213"/>
      <c r="CQ116" s="213"/>
      <c r="CR116" s="213"/>
      <c r="CS116" s="213"/>
      <c r="CT116" s="213"/>
      <c r="CU116" s="213"/>
      <c r="CV116" s="213"/>
      <c r="CW116" s="213"/>
      <c r="CX116" s="213"/>
      <c r="CY116" s="213"/>
      <c r="CZ116" s="213"/>
      <c r="DA116" s="229"/>
      <c r="DB116" s="229"/>
      <c r="DC116" s="229"/>
      <c r="DD116" s="229"/>
      <c r="DE116" s="229"/>
      <c r="DF116" s="229"/>
      <c r="DG116" s="229"/>
      <c r="DH116" s="229"/>
      <c r="DI116" s="229"/>
      <c r="DJ116" s="229"/>
      <c r="DK116" s="229"/>
      <c r="DL116" s="229"/>
      <c r="DM116" s="229"/>
      <c r="DN116" s="229"/>
      <c r="DO116" s="229"/>
      <c r="DP116" s="229"/>
      <c r="DQ116" s="229"/>
      <c r="DR116" s="229"/>
      <c r="DS116" s="229"/>
      <c r="DT116" s="229"/>
      <c r="DU116" s="229"/>
      <c r="DV116" s="229"/>
      <c r="DW116" s="229"/>
      <c r="DX116" s="229"/>
      <c r="DY116" s="229"/>
      <c r="DZ116" s="229"/>
      <c r="EA116" s="229"/>
      <c r="EB116" s="229"/>
      <c r="EC116" s="229"/>
      <c r="ED116" s="229"/>
      <c r="EE116" s="229"/>
    </row>
    <row r="117" spans="1:135" s="5" customFormat="1" ht="12.75" customHeight="1">
      <c r="A117" s="260"/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  <c r="AO117" s="260"/>
      <c r="AP117" s="260"/>
      <c r="AQ117" s="260"/>
      <c r="AR117" s="260"/>
      <c r="AS117" s="260"/>
      <c r="AT117" s="260"/>
      <c r="AU117" s="260"/>
      <c r="AV117" s="260"/>
      <c r="AW117" s="260"/>
      <c r="AX117" s="260"/>
      <c r="AY117" s="260"/>
      <c r="AZ117" s="260"/>
      <c r="BA117" s="260"/>
      <c r="BB117" s="260"/>
      <c r="BC117" s="260"/>
      <c r="BD117" s="260"/>
      <c r="BE117" s="260"/>
      <c r="BF117" s="260"/>
      <c r="BG117" s="260"/>
      <c r="BH117" s="260"/>
      <c r="BI117" s="260"/>
      <c r="BJ117" s="260"/>
      <c r="BK117" s="260"/>
      <c r="BL117" s="260"/>
      <c r="BM117" s="260"/>
      <c r="BN117" s="260"/>
      <c r="BO117" s="260"/>
      <c r="BP117" s="260"/>
      <c r="BQ117" s="260"/>
      <c r="BR117" s="260"/>
      <c r="BS117" s="260"/>
      <c r="BT117" s="260"/>
      <c r="BU117" s="260"/>
      <c r="BV117" s="260"/>
      <c r="BW117" s="260"/>
      <c r="BX117" s="260"/>
      <c r="BY117" s="260"/>
      <c r="BZ117" s="260"/>
      <c r="CA117" s="260"/>
      <c r="CB117" s="260"/>
      <c r="CC117" s="260"/>
      <c r="CD117" s="260"/>
      <c r="CE117" s="260"/>
      <c r="CF117" s="260"/>
      <c r="CG117" s="260"/>
      <c r="CH117" s="260"/>
      <c r="CI117" s="260"/>
      <c r="CJ117" s="260"/>
      <c r="CK117" s="260"/>
      <c r="CL117" s="260"/>
      <c r="CM117" s="260"/>
      <c r="CN117" s="260"/>
      <c r="CO117" s="260"/>
      <c r="CP117" s="260"/>
      <c r="CQ117" s="260"/>
      <c r="CR117" s="260"/>
      <c r="CS117" s="260"/>
      <c r="CT117" s="260"/>
      <c r="CU117" s="260"/>
      <c r="CV117" s="260"/>
      <c r="CW117" s="260"/>
      <c r="CX117" s="260"/>
      <c r="CY117" s="260"/>
      <c r="CZ117" s="260"/>
      <c r="DA117" s="229"/>
      <c r="DB117" s="229"/>
      <c r="DC117" s="229"/>
      <c r="DD117" s="229"/>
      <c r="DE117" s="229"/>
      <c r="DF117" s="229"/>
      <c r="DG117" s="229"/>
      <c r="DH117" s="229"/>
      <c r="DI117" s="229"/>
      <c r="DJ117" s="229"/>
      <c r="DK117" s="229"/>
      <c r="DL117" s="229"/>
      <c r="DM117" s="229"/>
      <c r="DN117" s="229"/>
      <c r="DO117" s="229"/>
      <c r="DP117" s="229"/>
      <c r="DQ117" s="229"/>
      <c r="DR117" s="229"/>
      <c r="DS117" s="229"/>
      <c r="DT117" s="229"/>
      <c r="DU117" s="229"/>
      <c r="DV117" s="229"/>
      <c r="DW117" s="229"/>
      <c r="DX117" s="229"/>
      <c r="DY117" s="229"/>
      <c r="DZ117" s="229"/>
      <c r="EA117" s="229"/>
      <c r="EB117" s="229"/>
      <c r="EC117" s="229"/>
      <c r="ED117" s="229"/>
      <c r="EE117" s="229"/>
    </row>
    <row r="118" spans="1:135" s="6" customFormat="1" ht="13.5">
      <c r="A118" s="229" t="s">
        <v>203</v>
      </c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  <c r="BI118" s="229"/>
      <c r="BJ118" s="229"/>
      <c r="BK118" s="229"/>
      <c r="BL118" s="229"/>
      <c r="BM118" s="229"/>
      <c r="BN118" s="229"/>
      <c r="BO118" s="229"/>
      <c r="BP118" s="229"/>
      <c r="BQ118" s="229"/>
      <c r="BR118" s="229"/>
      <c r="BS118" s="229"/>
      <c r="BT118" s="229"/>
      <c r="BU118" s="229"/>
      <c r="BV118" s="229"/>
      <c r="BW118" s="229"/>
      <c r="BX118" s="229"/>
      <c r="BY118" s="229"/>
      <c r="BZ118" s="229"/>
      <c r="CA118" s="229"/>
      <c r="CB118" s="229"/>
      <c r="CC118" s="229"/>
      <c r="CD118" s="229"/>
      <c r="CE118" s="229"/>
      <c r="CF118" s="229"/>
      <c r="CG118" s="229"/>
      <c r="CH118" s="229"/>
      <c r="CI118" s="229"/>
      <c r="CJ118" s="229"/>
      <c r="CK118" s="229"/>
      <c r="CL118" s="229"/>
      <c r="CM118" s="229"/>
      <c r="CN118" s="229"/>
      <c r="CO118" s="229"/>
      <c r="CP118" s="229"/>
      <c r="CQ118" s="229"/>
      <c r="CR118" s="229"/>
      <c r="CS118" s="229"/>
      <c r="CT118" s="229"/>
      <c r="CU118" s="229"/>
      <c r="CV118" s="229"/>
      <c r="CW118" s="229"/>
      <c r="CX118" s="229"/>
      <c r="CY118" s="229"/>
      <c r="CZ118" s="229"/>
      <c r="DA118" s="229"/>
      <c r="DB118" s="229"/>
      <c r="DC118" s="229"/>
      <c r="DD118" s="229"/>
      <c r="DE118" s="229"/>
      <c r="DF118" s="229"/>
      <c r="DG118" s="229"/>
      <c r="DH118" s="229"/>
      <c r="DI118" s="229"/>
      <c r="DJ118" s="229"/>
      <c r="DK118" s="229"/>
      <c r="DL118" s="229"/>
      <c r="DM118" s="229"/>
      <c r="DN118" s="229"/>
      <c r="DO118" s="229"/>
      <c r="DP118" s="229"/>
      <c r="DQ118" s="229"/>
      <c r="DR118" s="229"/>
      <c r="DS118" s="229"/>
      <c r="DT118" s="229"/>
      <c r="DU118" s="229"/>
      <c r="DV118" s="229"/>
      <c r="DW118" s="229"/>
      <c r="DX118" s="229"/>
      <c r="DY118" s="229"/>
      <c r="DZ118" s="229"/>
      <c r="EA118" s="229"/>
      <c r="EB118" s="229"/>
      <c r="EC118" s="229"/>
      <c r="ED118" s="229"/>
      <c r="EE118" s="229"/>
    </row>
    <row r="119" spans="1:135" s="2" customFormat="1" ht="10.5" customHeight="1">
      <c r="A119" s="219"/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/>
      <c r="BG119" s="219"/>
      <c r="BH119" s="219"/>
      <c r="BI119" s="219"/>
      <c r="BJ119" s="219"/>
      <c r="BK119" s="219"/>
      <c r="BL119" s="219"/>
      <c r="BM119" s="219"/>
      <c r="BN119" s="219"/>
      <c r="BO119" s="219"/>
      <c r="BP119" s="219"/>
      <c r="BQ119" s="219"/>
      <c r="BR119" s="219"/>
      <c r="BS119" s="219"/>
      <c r="BT119" s="219"/>
      <c r="BU119" s="219"/>
      <c r="BV119" s="219"/>
      <c r="BW119" s="219"/>
      <c r="BX119" s="219"/>
      <c r="BY119" s="219"/>
      <c r="BZ119" s="219"/>
      <c r="CA119" s="219"/>
      <c r="CB119" s="219"/>
      <c r="CC119" s="219"/>
      <c r="CD119" s="219"/>
      <c r="CE119" s="219"/>
      <c r="CF119" s="219"/>
      <c r="CG119" s="219"/>
      <c r="CH119" s="219"/>
      <c r="CI119" s="219"/>
      <c r="CJ119" s="219"/>
      <c r="CK119" s="219"/>
      <c r="CL119" s="219"/>
      <c r="CM119" s="219"/>
      <c r="CN119" s="219"/>
      <c r="CO119" s="219"/>
      <c r="CP119" s="219"/>
      <c r="CQ119" s="219"/>
      <c r="CR119" s="219"/>
      <c r="CS119" s="219"/>
      <c r="CT119" s="219"/>
      <c r="CU119" s="219"/>
      <c r="CV119" s="219"/>
      <c r="CW119" s="219"/>
      <c r="CX119" s="219"/>
      <c r="CY119" s="219"/>
      <c r="CZ119" s="219"/>
      <c r="DA119" s="229"/>
      <c r="DB119" s="229"/>
      <c r="DC119" s="229"/>
      <c r="DD119" s="229"/>
      <c r="DE119" s="229"/>
      <c r="DF119" s="229"/>
      <c r="DG119" s="229"/>
      <c r="DH119" s="229"/>
      <c r="DI119" s="229"/>
      <c r="DJ119" s="229"/>
      <c r="DK119" s="229"/>
      <c r="DL119" s="229"/>
      <c r="DM119" s="229"/>
      <c r="DN119" s="229"/>
      <c r="DO119" s="229"/>
      <c r="DP119" s="229"/>
      <c r="DQ119" s="229"/>
      <c r="DR119" s="229"/>
      <c r="DS119" s="229"/>
      <c r="DT119" s="229"/>
      <c r="DU119" s="229"/>
      <c r="DV119" s="229"/>
      <c r="DW119" s="229"/>
      <c r="DX119" s="229"/>
      <c r="DY119" s="229"/>
      <c r="DZ119" s="229"/>
      <c r="EA119" s="229"/>
      <c r="EB119" s="229"/>
      <c r="EC119" s="229"/>
      <c r="ED119" s="229"/>
      <c r="EE119" s="229"/>
    </row>
    <row r="120" spans="1:135" s="3" customFormat="1" ht="45" customHeight="1">
      <c r="A120" s="243" t="s">
        <v>0</v>
      </c>
      <c r="B120" s="244"/>
      <c r="C120" s="244"/>
      <c r="D120" s="244"/>
      <c r="E120" s="244"/>
      <c r="F120" s="245"/>
      <c r="G120" s="243" t="s">
        <v>48</v>
      </c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5"/>
      <c r="AO120" s="243" t="s">
        <v>62</v>
      </c>
      <c r="AP120" s="244"/>
      <c r="AQ120" s="244"/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5"/>
      <c r="BE120" s="243" t="s">
        <v>63</v>
      </c>
      <c r="BF120" s="244"/>
      <c r="BG120" s="244"/>
      <c r="BH120" s="244"/>
      <c r="BI120" s="244"/>
      <c r="BJ120" s="244"/>
      <c r="BK120" s="244"/>
      <c r="BL120" s="244"/>
      <c r="BM120" s="244"/>
      <c r="BN120" s="244"/>
      <c r="BO120" s="244"/>
      <c r="BP120" s="244"/>
      <c r="BQ120" s="244"/>
      <c r="BR120" s="244"/>
      <c r="BS120" s="244"/>
      <c r="BT120" s="245"/>
      <c r="BU120" s="243" t="s">
        <v>64</v>
      </c>
      <c r="BV120" s="244"/>
      <c r="BW120" s="244"/>
      <c r="BX120" s="244"/>
      <c r="BY120" s="244"/>
      <c r="BZ120" s="244"/>
      <c r="CA120" s="244"/>
      <c r="CB120" s="244"/>
      <c r="CC120" s="244"/>
      <c r="CD120" s="244"/>
      <c r="CE120" s="244"/>
      <c r="CF120" s="244"/>
      <c r="CG120" s="244"/>
      <c r="CH120" s="244"/>
      <c r="CI120" s="244"/>
      <c r="CJ120" s="245"/>
      <c r="CK120" s="243" t="s">
        <v>65</v>
      </c>
      <c r="CL120" s="244"/>
      <c r="CM120" s="244"/>
      <c r="CN120" s="244"/>
      <c r="CO120" s="244"/>
      <c r="CP120" s="244"/>
      <c r="CQ120" s="244"/>
      <c r="CR120" s="244"/>
      <c r="CS120" s="244"/>
      <c r="CT120" s="244"/>
      <c r="CU120" s="244"/>
      <c r="CV120" s="244"/>
      <c r="CW120" s="244"/>
      <c r="CX120" s="244"/>
      <c r="CY120" s="244"/>
      <c r="CZ120" s="245"/>
      <c r="DA120" s="229"/>
      <c r="DB120" s="229"/>
      <c r="DC120" s="229"/>
      <c r="DD120" s="229"/>
      <c r="DE120" s="229"/>
      <c r="DF120" s="229"/>
      <c r="DG120" s="229"/>
      <c r="DH120" s="229"/>
      <c r="DI120" s="229"/>
      <c r="DJ120" s="229"/>
      <c r="DK120" s="229"/>
      <c r="DL120" s="229"/>
      <c r="DM120" s="229"/>
      <c r="DN120" s="229"/>
      <c r="DO120" s="229"/>
      <c r="DP120" s="229"/>
      <c r="DQ120" s="229"/>
      <c r="DR120" s="229"/>
      <c r="DS120" s="229"/>
      <c r="DT120" s="229"/>
      <c r="DU120" s="229"/>
      <c r="DV120" s="229"/>
      <c r="DW120" s="229"/>
      <c r="DX120" s="229"/>
      <c r="DY120" s="229"/>
      <c r="DZ120" s="229"/>
      <c r="EA120" s="229"/>
      <c r="EB120" s="229"/>
      <c r="EC120" s="229"/>
      <c r="ED120" s="229"/>
      <c r="EE120" s="229"/>
    </row>
    <row r="121" spans="1:135" s="4" customFormat="1" ht="12.75">
      <c r="A121" s="218">
        <v>1</v>
      </c>
      <c r="B121" s="218"/>
      <c r="C121" s="218"/>
      <c r="D121" s="218"/>
      <c r="E121" s="218"/>
      <c r="F121" s="218"/>
      <c r="G121" s="218">
        <v>2</v>
      </c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>
        <v>4</v>
      </c>
      <c r="AP121" s="218"/>
      <c r="AQ121" s="218"/>
      <c r="AR121" s="218"/>
      <c r="AS121" s="218"/>
      <c r="AT121" s="218"/>
      <c r="AU121" s="218"/>
      <c r="AV121" s="218"/>
      <c r="AW121" s="218"/>
      <c r="AX121" s="218"/>
      <c r="AY121" s="218"/>
      <c r="AZ121" s="218"/>
      <c r="BA121" s="218"/>
      <c r="BB121" s="218"/>
      <c r="BC121" s="218"/>
      <c r="BD121" s="218"/>
      <c r="BE121" s="218">
        <v>5</v>
      </c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>
        <v>6</v>
      </c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8"/>
      <c r="CF121" s="218"/>
      <c r="CG121" s="218"/>
      <c r="CH121" s="218"/>
      <c r="CI121" s="218"/>
      <c r="CJ121" s="218"/>
      <c r="CK121" s="218">
        <v>6</v>
      </c>
      <c r="CL121" s="218"/>
      <c r="CM121" s="218"/>
      <c r="CN121" s="218"/>
      <c r="CO121" s="218"/>
      <c r="CP121" s="218"/>
      <c r="CQ121" s="218"/>
      <c r="CR121" s="218"/>
      <c r="CS121" s="218"/>
      <c r="CT121" s="218"/>
      <c r="CU121" s="218"/>
      <c r="CV121" s="218"/>
      <c r="CW121" s="218"/>
      <c r="CX121" s="218"/>
      <c r="CY121" s="218"/>
      <c r="CZ121" s="218"/>
      <c r="DA121" s="229"/>
      <c r="DB121" s="229"/>
      <c r="DC121" s="229"/>
      <c r="DD121" s="229"/>
      <c r="DE121" s="229"/>
      <c r="DF121" s="229"/>
      <c r="DG121" s="229"/>
      <c r="DH121" s="229"/>
      <c r="DI121" s="229"/>
      <c r="DJ121" s="229"/>
      <c r="DK121" s="229"/>
      <c r="DL121" s="229"/>
      <c r="DM121" s="229"/>
      <c r="DN121" s="229"/>
      <c r="DO121" s="229"/>
      <c r="DP121" s="229"/>
      <c r="DQ121" s="229"/>
      <c r="DR121" s="229"/>
      <c r="DS121" s="229"/>
      <c r="DT121" s="229"/>
      <c r="DU121" s="229"/>
      <c r="DV121" s="229"/>
      <c r="DW121" s="229"/>
      <c r="DX121" s="229"/>
      <c r="DY121" s="229"/>
      <c r="DZ121" s="229"/>
      <c r="EA121" s="229"/>
      <c r="EB121" s="229"/>
      <c r="EC121" s="229"/>
      <c r="ED121" s="229"/>
      <c r="EE121" s="229"/>
    </row>
    <row r="122" spans="1:135" s="5" customFormat="1" ht="15" customHeight="1">
      <c r="A122" s="209"/>
      <c r="B122" s="209"/>
      <c r="C122" s="209"/>
      <c r="D122" s="209"/>
      <c r="E122" s="209"/>
      <c r="F122" s="209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0"/>
      <c r="Z122" s="310"/>
      <c r="AA122" s="310"/>
      <c r="AB122" s="310"/>
      <c r="AC122" s="310"/>
      <c r="AD122" s="310"/>
      <c r="AE122" s="310"/>
      <c r="AF122" s="310"/>
      <c r="AG122" s="310"/>
      <c r="AH122" s="310"/>
      <c r="AI122" s="310"/>
      <c r="AJ122" s="310"/>
      <c r="AK122" s="310"/>
      <c r="AL122" s="310"/>
      <c r="AM122" s="310"/>
      <c r="AN122" s="310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  <c r="BI122" s="213"/>
      <c r="BJ122" s="213"/>
      <c r="BK122" s="213"/>
      <c r="BL122" s="213"/>
      <c r="BM122" s="213"/>
      <c r="BN122" s="213"/>
      <c r="BO122" s="213"/>
      <c r="BP122" s="213"/>
      <c r="BQ122" s="213"/>
      <c r="BR122" s="213"/>
      <c r="BS122" s="213"/>
      <c r="BT122" s="213"/>
      <c r="BU122" s="213"/>
      <c r="BV122" s="213"/>
      <c r="BW122" s="213"/>
      <c r="BX122" s="213"/>
      <c r="BY122" s="213"/>
      <c r="BZ122" s="213"/>
      <c r="CA122" s="213"/>
      <c r="CB122" s="213"/>
      <c r="CC122" s="213"/>
      <c r="CD122" s="213"/>
      <c r="CE122" s="213"/>
      <c r="CF122" s="213"/>
      <c r="CG122" s="213"/>
      <c r="CH122" s="213"/>
      <c r="CI122" s="213"/>
      <c r="CJ122" s="213"/>
      <c r="CK122" s="213"/>
      <c r="CL122" s="213"/>
      <c r="CM122" s="213"/>
      <c r="CN122" s="213"/>
      <c r="CO122" s="213"/>
      <c r="CP122" s="213"/>
      <c r="CQ122" s="213"/>
      <c r="CR122" s="213"/>
      <c r="CS122" s="213"/>
      <c r="CT122" s="213"/>
      <c r="CU122" s="213"/>
      <c r="CV122" s="213"/>
      <c r="CW122" s="213"/>
      <c r="CX122" s="213"/>
      <c r="CY122" s="213"/>
      <c r="CZ122" s="213"/>
      <c r="DA122" s="229"/>
      <c r="DB122" s="229"/>
      <c r="DC122" s="229"/>
      <c r="DD122" s="229"/>
      <c r="DE122" s="229"/>
      <c r="DF122" s="229"/>
      <c r="DG122" s="229"/>
      <c r="DH122" s="229"/>
      <c r="DI122" s="229"/>
      <c r="DJ122" s="229"/>
      <c r="DK122" s="229"/>
      <c r="DL122" s="229"/>
      <c r="DM122" s="229"/>
      <c r="DN122" s="229"/>
      <c r="DO122" s="229"/>
      <c r="DP122" s="229"/>
      <c r="DQ122" s="229"/>
      <c r="DR122" s="229"/>
      <c r="DS122" s="229"/>
      <c r="DT122" s="229"/>
      <c r="DU122" s="229"/>
      <c r="DV122" s="229"/>
      <c r="DW122" s="229"/>
      <c r="DX122" s="229"/>
      <c r="DY122" s="229"/>
      <c r="DZ122" s="229"/>
      <c r="EA122" s="229"/>
      <c r="EB122" s="229"/>
      <c r="EC122" s="229"/>
      <c r="ED122" s="229"/>
      <c r="EE122" s="229"/>
    </row>
    <row r="123" spans="1:135" s="5" customFormat="1" ht="15" customHeight="1">
      <c r="A123" s="209"/>
      <c r="B123" s="209"/>
      <c r="C123" s="209"/>
      <c r="D123" s="209"/>
      <c r="E123" s="209"/>
      <c r="F123" s="209"/>
      <c r="G123" s="246" t="s">
        <v>8</v>
      </c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8"/>
      <c r="AO123" s="213" t="s">
        <v>9</v>
      </c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 t="s">
        <v>9</v>
      </c>
      <c r="BF123" s="213"/>
      <c r="BG123" s="213"/>
      <c r="BH123" s="213"/>
      <c r="BI123" s="213"/>
      <c r="BJ123" s="213"/>
      <c r="BK123" s="213"/>
      <c r="BL123" s="213"/>
      <c r="BM123" s="213"/>
      <c r="BN123" s="213"/>
      <c r="BO123" s="213"/>
      <c r="BP123" s="213"/>
      <c r="BQ123" s="213"/>
      <c r="BR123" s="213"/>
      <c r="BS123" s="213"/>
      <c r="BT123" s="213"/>
      <c r="BU123" s="213" t="s">
        <v>9</v>
      </c>
      <c r="BV123" s="213"/>
      <c r="BW123" s="213"/>
      <c r="BX123" s="213"/>
      <c r="BY123" s="213"/>
      <c r="BZ123" s="213"/>
      <c r="CA123" s="213"/>
      <c r="CB123" s="213"/>
      <c r="CC123" s="213"/>
      <c r="CD123" s="213"/>
      <c r="CE123" s="213"/>
      <c r="CF123" s="213"/>
      <c r="CG123" s="213"/>
      <c r="CH123" s="213"/>
      <c r="CI123" s="213"/>
      <c r="CJ123" s="213"/>
      <c r="CK123" s="213"/>
      <c r="CL123" s="213"/>
      <c r="CM123" s="213"/>
      <c r="CN123" s="213"/>
      <c r="CO123" s="213"/>
      <c r="CP123" s="213"/>
      <c r="CQ123" s="213"/>
      <c r="CR123" s="213"/>
      <c r="CS123" s="213"/>
      <c r="CT123" s="213"/>
      <c r="CU123" s="213"/>
      <c r="CV123" s="213"/>
      <c r="CW123" s="213"/>
      <c r="CX123" s="213"/>
      <c r="CY123" s="213"/>
      <c r="CZ123" s="213"/>
      <c r="DA123" s="229"/>
      <c r="DB123" s="229"/>
      <c r="DC123" s="229"/>
      <c r="DD123" s="229"/>
      <c r="DE123" s="229"/>
      <c r="DF123" s="229"/>
      <c r="DG123" s="229"/>
      <c r="DH123" s="229"/>
      <c r="DI123" s="229"/>
      <c r="DJ123" s="229"/>
      <c r="DK123" s="229"/>
      <c r="DL123" s="229"/>
      <c r="DM123" s="229"/>
      <c r="DN123" s="229"/>
      <c r="DO123" s="229"/>
      <c r="DP123" s="229"/>
      <c r="DQ123" s="229"/>
      <c r="DR123" s="229"/>
      <c r="DS123" s="229"/>
      <c r="DT123" s="229"/>
      <c r="DU123" s="229"/>
      <c r="DV123" s="229"/>
      <c r="DW123" s="229"/>
      <c r="DX123" s="229"/>
      <c r="DY123" s="229"/>
      <c r="DZ123" s="229"/>
      <c r="EA123" s="229"/>
      <c r="EB123" s="229"/>
      <c r="EC123" s="229"/>
      <c r="ED123" s="229"/>
      <c r="EE123" s="229"/>
    </row>
    <row r="124" spans="1:135" s="2" customFormat="1" ht="12" customHeight="1">
      <c r="A124" s="273"/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3"/>
      <c r="AM124" s="273"/>
      <c r="AN124" s="273"/>
      <c r="AO124" s="273"/>
      <c r="AP124" s="273"/>
      <c r="AQ124" s="273"/>
      <c r="AR124" s="273"/>
      <c r="AS124" s="273"/>
      <c r="AT124" s="273"/>
      <c r="AU124" s="273"/>
      <c r="AV124" s="273"/>
      <c r="AW124" s="273"/>
      <c r="AX124" s="273"/>
      <c r="AY124" s="273"/>
      <c r="AZ124" s="273"/>
      <c r="BA124" s="273"/>
      <c r="BB124" s="273"/>
      <c r="BC124" s="273"/>
      <c r="BD124" s="273"/>
      <c r="BE124" s="273"/>
      <c r="BF124" s="273"/>
      <c r="BG124" s="273"/>
      <c r="BH124" s="273"/>
      <c r="BI124" s="273"/>
      <c r="BJ124" s="273"/>
      <c r="BK124" s="273"/>
      <c r="BL124" s="273"/>
      <c r="BM124" s="273"/>
      <c r="BN124" s="273"/>
      <c r="BO124" s="273"/>
      <c r="BP124" s="273"/>
      <c r="BQ124" s="273"/>
      <c r="BR124" s="273"/>
      <c r="BS124" s="273"/>
      <c r="BT124" s="273"/>
      <c r="BU124" s="273"/>
      <c r="BV124" s="273"/>
      <c r="BW124" s="273"/>
      <c r="BX124" s="273"/>
      <c r="BY124" s="273"/>
      <c r="BZ124" s="273"/>
      <c r="CA124" s="273"/>
      <c r="CB124" s="273"/>
      <c r="CC124" s="273"/>
      <c r="CD124" s="273"/>
      <c r="CE124" s="273"/>
      <c r="CF124" s="273"/>
      <c r="CG124" s="273"/>
      <c r="CH124" s="273"/>
      <c r="CI124" s="273"/>
      <c r="CJ124" s="273"/>
      <c r="CK124" s="273"/>
      <c r="CL124" s="273"/>
      <c r="CM124" s="273"/>
      <c r="CN124" s="273"/>
      <c r="CO124" s="273"/>
      <c r="CP124" s="273"/>
      <c r="CQ124" s="273"/>
      <c r="CR124" s="273"/>
      <c r="CS124" s="273"/>
      <c r="CT124" s="273"/>
      <c r="CU124" s="273"/>
      <c r="CV124" s="273"/>
      <c r="CW124" s="273"/>
      <c r="CX124" s="273"/>
      <c r="CY124" s="273"/>
      <c r="CZ124" s="273"/>
      <c r="DA124" s="229"/>
      <c r="DB124" s="229"/>
      <c r="DC124" s="229"/>
      <c r="DD124" s="229"/>
      <c r="DE124" s="229"/>
      <c r="DF124" s="229"/>
      <c r="DG124" s="229"/>
      <c r="DH124" s="229"/>
      <c r="DI124" s="229"/>
      <c r="DJ124" s="229"/>
      <c r="DK124" s="229"/>
      <c r="DL124" s="229"/>
      <c r="DM124" s="229"/>
      <c r="DN124" s="229"/>
      <c r="DO124" s="229"/>
      <c r="DP124" s="229"/>
      <c r="DQ124" s="229"/>
      <c r="DR124" s="229"/>
      <c r="DS124" s="229"/>
      <c r="DT124" s="229"/>
      <c r="DU124" s="229"/>
      <c r="DV124" s="229"/>
      <c r="DW124" s="229"/>
      <c r="DX124" s="229"/>
      <c r="DY124" s="229"/>
      <c r="DZ124" s="229"/>
      <c r="EA124" s="229"/>
      <c r="EB124" s="229"/>
      <c r="EC124" s="229"/>
      <c r="ED124" s="229"/>
      <c r="EE124" s="229"/>
    </row>
    <row r="125" spans="1:135" s="6" customFormat="1" ht="13.5">
      <c r="A125" s="229" t="s">
        <v>204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229"/>
      <c r="BP125" s="229"/>
      <c r="BQ125" s="229"/>
      <c r="BR125" s="229"/>
      <c r="BS125" s="229"/>
      <c r="BT125" s="229"/>
      <c r="BU125" s="229"/>
      <c r="BV125" s="229"/>
      <c r="BW125" s="229"/>
      <c r="BX125" s="229"/>
      <c r="BY125" s="229"/>
      <c r="BZ125" s="229"/>
      <c r="CA125" s="229"/>
      <c r="CB125" s="229"/>
      <c r="CC125" s="229"/>
      <c r="CD125" s="229"/>
      <c r="CE125" s="229"/>
      <c r="CF125" s="229"/>
      <c r="CG125" s="229"/>
      <c r="CH125" s="229"/>
      <c r="CI125" s="229"/>
      <c r="CJ125" s="229"/>
      <c r="CK125" s="229"/>
      <c r="CL125" s="229"/>
      <c r="CM125" s="229"/>
      <c r="CN125" s="229"/>
      <c r="CO125" s="229"/>
      <c r="CP125" s="229"/>
      <c r="CQ125" s="229"/>
      <c r="CR125" s="229"/>
      <c r="CS125" s="229"/>
      <c r="CT125" s="229"/>
      <c r="CU125" s="229"/>
      <c r="CV125" s="229"/>
      <c r="CW125" s="229"/>
      <c r="CX125" s="229"/>
      <c r="CY125" s="229"/>
      <c r="CZ125" s="229"/>
      <c r="DA125" s="229"/>
      <c r="DB125" s="229"/>
      <c r="DC125" s="229"/>
      <c r="DD125" s="229"/>
      <c r="DE125" s="229"/>
      <c r="DF125" s="229"/>
      <c r="DG125" s="229"/>
      <c r="DH125" s="229"/>
      <c r="DI125" s="229"/>
      <c r="DJ125" s="229"/>
      <c r="DK125" s="229"/>
      <c r="DL125" s="229"/>
      <c r="DM125" s="229"/>
      <c r="DN125" s="229"/>
      <c r="DO125" s="229"/>
      <c r="DP125" s="229"/>
      <c r="DQ125" s="229"/>
      <c r="DR125" s="229"/>
      <c r="DS125" s="229"/>
      <c r="DT125" s="229"/>
      <c r="DU125" s="229"/>
      <c r="DV125" s="229"/>
      <c r="DW125" s="229"/>
      <c r="DX125" s="229"/>
      <c r="DY125" s="229"/>
      <c r="DZ125" s="229"/>
      <c r="EA125" s="229"/>
      <c r="EB125" s="229"/>
      <c r="EC125" s="229"/>
      <c r="ED125" s="229"/>
      <c r="EE125" s="229"/>
    </row>
    <row r="126" spans="1:135" s="2" customFormat="1" ht="10.5" customHeight="1">
      <c r="A126" s="219"/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19"/>
      <c r="AK126" s="219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19"/>
      <c r="AY126" s="219"/>
      <c r="AZ126" s="219"/>
      <c r="BA126" s="219"/>
      <c r="BB126" s="219"/>
      <c r="BC126" s="219"/>
      <c r="BD126" s="219"/>
      <c r="BE126" s="219"/>
      <c r="BF126" s="219"/>
      <c r="BG126" s="219"/>
      <c r="BH126" s="219"/>
      <c r="BI126" s="219"/>
      <c r="BJ126" s="219"/>
      <c r="BK126" s="219"/>
      <c r="BL126" s="219"/>
      <c r="BM126" s="219"/>
      <c r="BN126" s="219"/>
      <c r="BO126" s="219"/>
      <c r="BP126" s="219"/>
      <c r="BQ126" s="219"/>
      <c r="BR126" s="219"/>
      <c r="BS126" s="219"/>
      <c r="BT126" s="219"/>
      <c r="BU126" s="219"/>
      <c r="BV126" s="219"/>
      <c r="BW126" s="219"/>
      <c r="BX126" s="219"/>
      <c r="BY126" s="219"/>
      <c r="BZ126" s="219"/>
      <c r="CA126" s="219"/>
      <c r="CB126" s="219"/>
      <c r="CC126" s="219"/>
      <c r="CD126" s="219"/>
      <c r="CE126" s="219"/>
      <c r="CF126" s="219"/>
      <c r="CG126" s="219"/>
      <c r="CH126" s="219"/>
      <c r="CI126" s="219"/>
      <c r="CJ126" s="219"/>
      <c r="CK126" s="219"/>
      <c r="CL126" s="219"/>
      <c r="CM126" s="219"/>
      <c r="CN126" s="219"/>
      <c r="CO126" s="219"/>
      <c r="CP126" s="219"/>
      <c r="CQ126" s="219"/>
      <c r="CR126" s="219"/>
      <c r="CS126" s="219"/>
      <c r="CT126" s="219"/>
      <c r="CU126" s="219"/>
      <c r="CV126" s="219"/>
      <c r="CW126" s="219"/>
      <c r="CX126" s="219"/>
      <c r="CY126" s="219"/>
      <c r="CZ126" s="219"/>
      <c r="DA126" s="229"/>
      <c r="DB126" s="229"/>
      <c r="DC126" s="229"/>
      <c r="DD126" s="229"/>
      <c r="DE126" s="229"/>
      <c r="DF126" s="229"/>
      <c r="DG126" s="229"/>
      <c r="DH126" s="229"/>
      <c r="DI126" s="229"/>
      <c r="DJ126" s="229"/>
      <c r="DK126" s="229"/>
      <c r="DL126" s="229"/>
      <c r="DM126" s="229"/>
      <c r="DN126" s="229"/>
      <c r="DO126" s="229"/>
      <c r="DP126" s="229"/>
      <c r="DQ126" s="229"/>
      <c r="DR126" s="229"/>
      <c r="DS126" s="229"/>
      <c r="DT126" s="229"/>
      <c r="DU126" s="229"/>
      <c r="DV126" s="229"/>
      <c r="DW126" s="229"/>
      <c r="DX126" s="229"/>
      <c r="DY126" s="229"/>
      <c r="DZ126" s="229"/>
      <c r="EA126" s="229"/>
      <c r="EB126" s="229"/>
      <c r="EC126" s="229"/>
      <c r="ED126" s="229"/>
      <c r="EE126" s="229"/>
    </row>
    <row r="127" spans="1:135" s="3" customFormat="1" ht="45" customHeight="1">
      <c r="A127" s="220" t="s">
        <v>0</v>
      </c>
      <c r="B127" s="221"/>
      <c r="C127" s="221"/>
      <c r="D127" s="221"/>
      <c r="E127" s="221"/>
      <c r="F127" s="222"/>
      <c r="G127" s="220" t="s">
        <v>48</v>
      </c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1"/>
      <c r="AV127" s="221"/>
      <c r="AW127" s="221"/>
      <c r="AX127" s="221"/>
      <c r="AY127" s="221"/>
      <c r="AZ127" s="221"/>
      <c r="BA127" s="221"/>
      <c r="BB127" s="222"/>
      <c r="BC127" s="220" t="s">
        <v>66</v>
      </c>
      <c r="BD127" s="221"/>
      <c r="BE127" s="221"/>
      <c r="BF127" s="221"/>
      <c r="BG127" s="221"/>
      <c r="BH127" s="221"/>
      <c r="BI127" s="221"/>
      <c r="BJ127" s="221"/>
      <c r="BK127" s="221"/>
      <c r="BL127" s="221"/>
      <c r="BM127" s="221"/>
      <c r="BN127" s="221"/>
      <c r="BO127" s="221"/>
      <c r="BP127" s="221"/>
      <c r="BQ127" s="221"/>
      <c r="BR127" s="222"/>
      <c r="BS127" s="220" t="s">
        <v>68</v>
      </c>
      <c r="BT127" s="221"/>
      <c r="BU127" s="221"/>
      <c r="BV127" s="221"/>
      <c r="BW127" s="221"/>
      <c r="BX127" s="221"/>
      <c r="BY127" s="221"/>
      <c r="BZ127" s="221"/>
      <c r="CA127" s="221"/>
      <c r="CB127" s="221"/>
      <c r="CC127" s="221"/>
      <c r="CD127" s="221"/>
      <c r="CE127" s="221"/>
      <c r="CF127" s="221"/>
      <c r="CG127" s="221"/>
      <c r="CH127" s="222"/>
      <c r="CI127" s="220" t="s">
        <v>67</v>
      </c>
      <c r="CJ127" s="221"/>
      <c r="CK127" s="221"/>
      <c r="CL127" s="221"/>
      <c r="CM127" s="221"/>
      <c r="CN127" s="221"/>
      <c r="CO127" s="221"/>
      <c r="CP127" s="221"/>
      <c r="CQ127" s="221"/>
      <c r="CR127" s="221"/>
      <c r="CS127" s="221"/>
      <c r="CT127" s="221"/>
      <c r="CU127" s="221"/>
      <c r="CV127" s="221"/>
      <c r="CW127" s="221"/>
      <c r="CX127" s="221"/>
      <c r="CY127" s="221"/>
      <c r="CZ127" s="222"/>
      <c r="DA127" s="229"/>
      <c r="DB127" s="229"/>
      <c r="DC127" s="229"/>
      <c r="DD127" s="229"/>
      <c r="DE127" s="229"/>
      <c r="DF127" s="229"/>
      <c r="DG127" s="229"/>
      <c r="DH127" s="229"/>
      <c r="DI127" s="229"/>
      <c r="DJ127" s="229"/>
      <c r="DK127" s="229"/>
      <c r="DL127" s="229"/>
      <c r="DM127" s="229"/>
      <c r="DN127" s="229"/>
      <c r="DO127" s="229"/>
      <c r="DP127" s="229"/>
      <c r="DQ127" s="229"/>
      <c r="DR127" s="229"/>
      <c r="DS127" s="229"/>
      <c r="DT127" s="229"/>
      <c r="DU127" s="229"/>
      <c r="DV127" s="229"/>
      <c r="DW127" s="229"/>
      <c r="DX127" s="229"/>
      <c r="DY127" s="229"/>
      <c r="DZ127" s="229"/>
      <c r="EA127" s="229"/>
      <c r="EB127" s="229"/>
      <c r="EC127" s="229"/>
      <c r="ED127" s="229"/>
      <c r="EE127" s="229"/>
    </row>
    <row r="128" spans="1:135" s="4" customFormat="1" ht="12.75">
      <c r="A128" s="218">
        <v>1</v>
      </c>
      <c r="B128" s="218"/>
      <c r="C128" s="218"/>
      <c r="D128" s="218"/>
      <c r="E128" s="218"/>
      <c r="F128" s="218"/>
      <c r="G128" s="218">
        <v>2</v>
      </c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18"/>
      <c r="AQ128" s="218"/>
      <c r="AR128" s="218"/>
      <c r="AS128" s="218"/>
      <c r="AT128" s="218"/>
      <c r="AU128" s="218"/>
      <c r="AV128" s="218"/>
      <c r="AW128" s="218"/>
      <c r="AX128" s="218"/>
      <c r="AY128" s="218"/>
      <c r="AZ128" s="218"/>
      <c r="BA128" s="218"/>
      <c r="BB128" s="218"/>
      <c r="BC128" s="218">
        <v>4</v>
      </c>
      <c r="BD128" s="218"/>
      <c r="BE128" s="218"/>
      <c r="BF128" s="218"/>
      <c r="BG128" s="218"/>
      <c r="BH128" s="218"/>
      <c r="BI128" s="218"/>
      <c r="BJ128" s="218"/>
      <c r="BK128" s="218"/>
      <c r="BL128" s="218"/>
      <c r="BM128" s="218"/>
      <c r="BN128" s="218"/>
      <c r="BO128" s="218"/>
      <c r="BP128" s="218"/>
      <c r="BQ128" s="218"/>
      <c r="BR128" s="218"/>
      <c r="BS128" s="218">
        <v>5</v>
      </c>
      <c r="BT128" s="218"/>
      <c r="BU128" s="218"/>
      <c r="BV128" s="218"/>
      <c r="BW128" s="218"/>
      <c r="BX128" s="218"/>
      <c r="BY128" s="218"/>
      <c r="BZ128" s="218"/>
      <c r="CA128" s="218"/>
      <c r="CB128" s="218"/>
      <c r="CC128" s="218"/>
      <c r="CD128" s="218"/>
      <c r="CE128" s="218"/>
      <c r="CF128" s="218"/>
      <c r="CG128" s="218"/>
      <c r="CH128" s="218"/>
      <c r="CI128" s="218">
        <v>6</v>
      </c>
      <c r="CJ128" s="218"/>
      <c r="CK128" s="218"/>
      <c r="CL128" s="218"/>
      <c r="CM128" s="218"/>
      <c r="CN128" s="218"/>
      <c r="CO128" s="218"/>
      <c r="CP128" s="218"/>
      <c r="CQ128" s="218"/>
      <c r="CR128" s="218"/>
      <c r="CS128" s="218"/>
      <c r="CT128" s="218"/>
      <c r="CU128" s="218"/>
      <c r="CV128" s="218"/>
      <c r="CW128" s="218"/>
      <c r="CX128" s="218"/>
      <c r="CY128" s="218"/>
      <c r="CZ128" s="218"/>
      <c r="DA128" s="229"/>
      <c r="DB128" s="229"/>
      <c r="DC128" s="229"/>
      <c r="DD128" s="229"/>
      <c r="DE128" s="229"/>
      <c r="DF128" s="229"/>
      <c r="DG128" s="229"/>
      <c r="DH128" s="229"/>
      <c r="DI128" s="229"/>
      <c r="DJ128" s="229"/>
      <c r="DK128" s="229"/>
      <c r="DL128" s="229"/>
      <c r="DM128" s="229"/>
      <c r="DN128" s="229"/>
      <c r="DO128" s="229"/>
      <c r="DP128" s="229"/>
      <c r="DQ128" s="229"/>
      <c r="DR128" s="229"/>
      <c r="DS128" s="229"/>
      <c r="DT128" s="229"/>
      <c r="DU128" s="229"/>
      <c r="DV128" s="229"/>
      <c r="DW128" s="229"/>
      <c r="DX128" s="229"/>
      <c r="DY128" s="229"/>
      <c r="DZ128" s="229"/>
      <c r="EA128" s="229"/>
      <c r="EB128" s="229"/>
      <c r="EC128" s="229"/>
      <c r="ED128" s="229"/>
      <c r="EE128" s="229"/>
    </row>
    <row r="129" spans="1:135" s="5" customFormat="1" ht="15" customHeight="1">
      <c r="A129" s="209"/>
      <c r="B129" s="209"/>
      <c r="C129" s="209"/>
      <c r="D129" s="209"/>
      <c r="E129" s="209"/>
      <c r="F129" s="209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0"/>
      <c r="Z129" s="310"/>
      <c r="AA129" s="310"/>
      <c r="AB129" s="310"/>
      <c r="AC129" s="310"/>
      <c r="AD129" s="310"/>
      <c r="AE129" s="310"/>
      <c r="AF129" s="310"/>
      <c r="AG129" s="310"/>
      <c r="AH129" s="310"/>
      <c r="AI129" s="310"/>
      <c r="AJ129" s="310"/>
      <c r="AK129" s="310"/>
      <c r="AL129" s="310"/>
      <c r="AM129" s="310"/>
      <c r="AN129" s="310"/>
      <c r="AO129" s="310"/>
      <c r="AP129" s="310"/>
      <c r="AQ129" s="310"/>
      <c r="AR129" s="310"/>
      <c r="AS129" s="310"/>
      <c r="AT129" s="310"/>
      <c r="AU129" s="310"/>
      <c r="AV129" s="310"/>
      <c r="AW129" s="310"/>
      <c r="AX129" s="310"/>
      <c r="AY129" s="310"/>
      <c r="AZ129" s="310"/>
      <c r="BA129" s="310"/>
      <c r="BB129" s="310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  <c r="BO129" s="213"/>
      <c r="BP129" s="213"/>
      <c r="BQ129" s="213"/>
      <c r="BR129" s="213"/>
      <c r="BS129" s="213"/>
      <c r="BT129" s="213"/>
      <c r="BU129" s="213"/>
      <c r="BV129" s="213"/>
      <c r="BW129" s="213"/>
      <c r="BX129" s="213"/>
      <c r="BY129" s="213"/>
      <c r="BZ129" s="213"/>
      <c r="CA129" s="213"/>
      <c r="CB129" s="213"/>
      <c r="CC129" s="213"/>
      <c r="CD129" s="213"/>
      <c r="CE129" s="213"/>
      <c r="CF129" s="213"/>
      <c r="CG129" s="213"/>
      <c r="CH129" s="213"/>
      <c r="CI129" s="214"/>
      <c r="CJ129" s="214"/>
      <c r="CK129" s="214"/>
      <c r="CL129" s="214"/>
      <c r="CM129" s="214"/>
      <c r="CN129" s="214"/>
      <c r="CO129" s="214"/>
      <c r="CP129" s="214"/>
      <c r="CQ129" s="214"/>
      <c r="CR129" s="214"/>
      <c r="CS129" s="214"/>
      <c r="CT129" s="214"/>
      <c r="CU129" s="214"/>
      <c r="CV129" s="214"/>
      <c r="CW129" s="214"/>
      <c r="CX129" s="214"/>
      <c r="CY129" s="214"/>
      <c r="CZ129" s="214"/>
      <c r="DA129" s="229"/>
      <c r="DB129" s="229"/>
      <c r="DC129" s="229"/>
      <c r="DD129" s="229"/>
      <c r="DE129" s="229"/>
      <c r="DF129" s="229"/>
      <c r="DG129" s="229"/>
      <c r="DH129" s="229"/>
      <c r="DI129" s="229"/>
      <c r="DJ129" s="229"/>
      <c r="DK129" s="229"/>
      <c r="DL129" s="229"/>
      <c r="DM129" s="229"/>
      <c r="DN129" s="229"/>
      <c r="DO129" s="229"/>
      <c r="DP129" s="229"/>
      <c r="DQ129" s="229"/>
      <c r="DR129" s="229"/>
      <c r="DS129" s="229"/>
      <c r="DT129" s="229"/>
      <c r="DU129" s="229"/>
      <c r="DV129" s="229"/>
      <c r="DW129" s="229"/>
      <c r="DX129" s="229"/>
      <c r="DY129" s="229"/>
      <c r="DZ129" s="229"/>
      <c r="EA129" s="229"/>
      <c r="EB129" s="229"/>
      <c r="EC129" s="229"/>
      <c r="ED129" s="229"/>
      <c r="EE129" s="229"/>
    </row>
    <row r="130" spans="1:135" s="5" customFormat="1" ht="15" customHeight="1">
      <c r="A130" s="209"/>
      <c r="B130" s="209"/>
      <c r="C130" s="209"/>
      <c r="D130" s="209"/>
      <c r="E130" s="209"/>
      <c r="F130" s="209"/>
      <c r="G130" s="310"/>
      <c r="H130" s="310"/>
      <c r="I130" s="310"/>
      <c r="J130" s="310"/>
      <c r="K130" s="310"/>
      <c r="L130" s="310"/>
      <c r="M130" s="310"/>
      <c r="N130" s="310"/>
      <c r="O130" s="310"/>
      <c r="P130" s="310"/>
      <c r="Q130" s="310"/>
      <c r="R130" s="310"/>
      <c r="S130" s="310"/>
      <c r="T130" s="310"/>
      <c r="U130" s="310"/>
      <c r="V130" s="310"/>
      <c r="W130" s="310"/>
      <c r="X130" s="310"/>
      <c r="Y130" s="310"/>
      <c r="Z130" s="310"/>
      <c r="AA130" s="310"/>
      <c r="AB130" s="310"/>
      <c r="AC130" s="310"/>
      <c r="AD130" s="310"/>
      <c r="AE130" s="310"/>
      <c r="AF130" s="310"/>
      <c r="AG130" s="310"/>
      <c r="AH130" s="310"/>
      <c r="AI130" s="310"/>
      <c r="AJ130" s="310"/>
      <c r="AK130" s="310"/>
      <c r="AL130" s="310"/>
      <c r="AM130" s="310"/>
      <c r="AN130" s="310"/>
      <c r="AO130" s="310"/>
      <c r="AP130" s="310"/>
      <c r="AQ130" s="310"/>
      <c r="AR130" s="310"/>
      <c r="AS130" s="310"/>
      <c r="AT130" s="310"/>
      <c r="AU130" s="310"/>
      <c r="AV130" s="310"/>
      <c r="AW130" s="310"/>
      <c r="AX130" s="310"/>
      <c r="AY130" s="310"/>
      <c r="AZ130" s="310"/>
      <c r="BA130" s="310"/>
      <c r="BB130" s="310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3"/>
      <c r="CH130" s="213"/>
      <c r="CI130" s="214"/>
      <c r="CJ130" s="214"/>
      <c r="CK130" s="214"/>
      <c r="CL130" s="214"/>
      <c r="CM130" s="214"/>
      <c r="CN130" s="214"/>
      <c r="CO130" s="214"/>
      <c r="CP130" s="214"/>
      <c r="CQ130" s="214"/>
      <c r="CR130" s="214"/>
      <c r="CS130" s="214"/>
      <c r="CT130" s="214"/>
      <c r="CU130" s="214"/>
      <c r="CV130" s="214"/>
      <c r="CW130" s="214"/>
      <c r="CX130" s="214"/>
      <c r="CY130" s="214"/>
      <c r="CZ130" s="214"/>
      <c r="DA130" s="229"/>
      <c r="DB130" s="229"/>
      <c r="DC130" s="229"/>
      <c r="DD130" s="229"/>
      <c r="DE130" s="229"/>
      <c r="DF130" s="229"/>
      <c r="DG130" s="229"/>
      <c r="DH130" s="229"/>
      <c r="DI130" s="229"/>
      <c r="DJ130" s="229"/>
      <c r="DK130" s="229"/>
      <c r="DL130" s="229"/>
      <c r="DM130" s="229"/>
      <c r="DN130" s="229"/>
      <c r="DO130" s="229"/>
      <c r="DP130" s="229"/>
      <c r="DQ130" s="229"/>
      <c r="DR130" s="229"/>
      <c r="DS130" s="229"/>
      <c r="DT130" s="229"/>
      <c r="DU130" s="229"/>
      <c r="DV130" s="229"/>
      <c r="DW130" s="229"/>
      <c r="DX130" s="229"/>
      <c r="DY130" s="229"/>
      <c r="DZ130" s="229"/>
      <c r="EA130" s="229"/>
      <c r="EB130" s="229"/>
      <c r="EC130" s="229"/>
      <c r="ED130" s="229"/>
      <c r="EE130" s="229"/>
    </row>
    <row r="131" spans="1:135" s="5" customFormat="1" ht="15" customHeight="1">
      <c r="A131" s="209"/>
      <c r="B131" s="209"/>
      <c r="C131" s="209"/>
      <c r="D131" s="209"/>
      <c r="E131" s="209"/>
      <c r="F131" s="209"/>
      <c r="G131" s="247" t="s">
        <v>8</v>
      </c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8"/>
      <c r="BC131" s="213" t="s">
        <v>9</v>
      </c>
      <c r="BD131" s="213"/>
      <c r="BE131" s="213"/>
      <c r="BF131" s="213"/>
      <c r="BG131" s="213"/>
      <c r="BH131" s="213"/>
      <c r="BI131" s="213"/>
      <c r="BJ131" s="213"/>
      <c r="BK131" s="213"/>
      <c r="BL131" s="213"/>
      <c r="BM131" s="213"/>
      <c r="BN131" s="213"/>
      <c r="BO131" s="213"/>
      <c r="BP131" s="213"/>
      <c r="BQ131" s="213"/>
      <c r="BR131" s="213"/>
      <c r="BS131" s="213" t="s">
        <v>9</v>
      </c>
      <c r="BT131" s="213"/>
      <c r="BU131" s="213"/>
      <c r="BV131" s="213"/>
      <c r="BW131" s="213"/>
      <c r="BX131" s="213"/>
      <c r="BY131" s="213"/>
      <c r="BZ131" s="213"/>
      <c r="CA131" s="213"/>
      <c r="CB131" s="213"/>
      <c r="CC131" s="213"/>
      <c r="CD131" s="213"/>
      <c r="CE131" s="213"/>
      <c r="CF131" s="213"/>
      <c r="CG131" s="213"/>
      <c r="CH131" s="213"/>
      <c r="CI131" s="213" t="s">
        <v>9</v>
      </c>
      <c r="CJ131" s="213"/>
      <c r="CK131" s="213"/>
      <c r="CL131" s="213"/>
      <c r="CM131" s="213"/>
      <c r="CN131" s="213"/>
      <c r="CO131" s="213"/>
      <c r="CP131" s="213"/>
      <c r="CQ131" s="213"/>
      <c r="CR131" s="213"/>
      <c r="CS131" s="213"/>
      <c r="CT131" s="213"/>
      <c r="CU131" s="213"/>
      <c r="CV131" s="213"/>
      <c r="CW131" s="213"/>
      <c r="CX131" s="213"/>
      <c r="CY131" s="213"/>
      <c r="CZ131" s="213"/>
      <c r="DA131" s="229"/>
      <c r="DB131" s="229"/>
      <c r="DC131" s="229"/>
      <c r="DD131" s="229"/>
      <c r="DE131" s="229"/>
      <c r="DF131" s="229"/>
      <c r="DG131" s="229"/>
      <c r="DH131" s="229"/>
      <c r="DI131" s="229"/>
      <c r="DJ131" s="229"/>
      <c r="DK131" s="229"/>
      <c r="DL131" s="229"/>
      <c r="DM131" s="229"/>
      <c r="DN131" s="229"/>
      <c r="DO131" s="229"/>
      <c r="DP131" s="229"/>
      <c r="DQ131" s="229"/>
      <c r="DR131" s="229"/>
      <c r="DS131" s="229"/>
      <c r="DT131" s="229"/>
      <c r="DU131" s="229"/>
      <c r="DV131" s="229"/>
      <c r="DW131" s="229"/>
      <c r="DX131" s="229"/>
      <c r="DY131" s="229"/>
      <c r="DZ131" s="229"/>
      <c r="EA131" s="229"/>
      <c r="EB131" s="229"/>
      <c r="EC131" s="229"/>
      <c r="ED131" s="229"/>
      <c r="EE131" s="229"/>
    </row>
    <row r="132" spans="1:135" s="5" customFormat="1" ht="15" customHeight="1">
      <c r="A132" s="260"/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  <c r="AM132" s="260"/>
      <c r="AN132" s="260"/>
      <c r="AO132" s="260"/>
      <c r="AP132" s="260"/>
      <c r="AQ132" s="260"/>
      <c r="AR132" s="260"/>
      <c r="AS132" s="260"/>
      <c r="AT132" s="260"/>
      <c r="AU132" s="260"/>
      <c r="AV132" s="260"/>
      <c r="AW132" s="260"/>
      <c r="AX132" s="260"/>
      <c r="AY132" s="260"/>
      <c r="AZ132" s="260"/>
      <c r="BA132" s="260"/>
      <c r="BB132" s="260"/>
      <c r="BC132" s="260"/>
      <c r="BD132" s="260"/>
      <c r="BE132" s="260"/>
      <c r="BF132" s="260"/>
      <c r="BG132" s="260"/>
      <c r="BH132" s="260"/>
      <c r="BI132" s="260"/>
      <c r="BJ132" s="260"/>
      <c r="BK132" s="260"/>
      <c r="BL132" s="260"/>
      <c r="BM132" s="260"/>
      <c r="BN132" s="260"/>
      <c r="BO132" s="260"/>
      <c r="BP132" s="260"/>
      <c r="BQ132" s="260"/>
      <c r="BR132" s="260"/>
      <c r="BS132" s="260"/>
      <c r="BT132" s="260"/>
      <c r="BU132" s="260"/>
      <c r="BV132" s="260"/>
      <c r="BW132" s="260"/>
      <c r="BX132" s="260"/>
      <c r="BY132" s="260"/>
      <c r="BZ132" s="260"/>
      <c r="CA132" s="260"/>
      <c r="CB132" s="260"/>
      <c r="CC132" s="260"/>
      <c r="CD132" s="260"/>
      <c r="CE132" s="260"/>
      <c r="CF132" s="260"/>
      <c r="CG132" s="260"/>
      <c r="CH132" s="260"/>
      <c r="CI132" s="260"/>
      <c r="CJ132" s="260"/>
      <c r="CK132" s="260"/>
      <c r="CL132" s="260"/>
      <c r="CM132" s="260"/>
      <c r="CN132" s="260"/>
      <c r="CO132" s="260"/>
      <c r="CP132" s="260"/>
      <c r="CQ132" s="260"/>
      <c r="CR132" s="260"/>
      <c r="CS132" s="260"/>
      <c r="CT132" s="260"/>
      <c r="CU132" s="260"/>
      <c r="CV132" s="260"/>
      <c r="CW132" s="260"/>
      <c r="CX132" s="260"/>
      <c r="CY132" s="260"/>
      <c r="CZ132" s="260"/>
      <c r="DA132" s="229"/>
      <c r="DB132" s="229"/>
      <c r="DC132" s="229"/>
      <c r="DD132" s="229"/>
      <c r="DE132" s="229"/>
      <c r="DF132" s="229"/>
      <c r="DG132" s="229"/>
      <c r="DH132" s="229"/>
      <c r="DI132" s="229"/>
      <c r="DJ132" s="229"/>
      <c r="DK132" s="229"/>
      <c r="DL132" s="229"/>
      <c r="DM132" s="229"/>
      <c r="DN132" s="229"/>
      <c r="DO132" s="229"/>
      <c r="DP132" s="229"/>
      <c r="DQ132" s="229"/>
      <c r="DR132" s="229"/>
      <c r="DS132" s="229"/>
      <c r="DT132" s="229"/>
      <c r="DU132" s="229"/>
      <c r="DV132" s="229"/>
      <c r="DW132" s="229"/>
      <c r="DX132" s="229"/>
      <c r="DY132" s="229"/>
      <c r="DZ132" s="229"/>
      <c r="EA132" s="229"/>
      <c r="EB132" s="229"/>
      <c r="EC132" s="229"/>
      <c r="ED132" s="229"/>
      <c r="EE132" s="229"/>
    </row>
    <row r="133" spans="1:135" s="6" customFormat="1" ht="13.5">
      <c r="A133" s="229" t="s">
        <v>205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  <c r="AW133" s="229"/>
      <c r="AX133" s="229"/>
      <c r="AY133" s="229"/>
      <c r="AZ133" s="229"/>
      <c r="BA133" s="229"/>
      <c r="BB133" s="229"/>
      <c r="BC133" s="229"/>
      <c r="BD133" s="229"/>
      <c r="BE133" s="229"/>
      <c r="BF133" s="229"/>
      <c r="BG133" s="229"/>
      <c r="BH133" s="229"/>
      <c r="BI133" s="229"/>
      <c r="BJ133" s="229"/>
      <c r="BK133" s="229"/>
      <c r="BL133" s="229"/>
      <c r="BM133" s="229"/>
      <c r="BN133" s="229"/>
      <c r="BO133" s="229"/>
      <c r="BP133" s="229"/>
      <c r="BQ133" s="229"/>
      <c r="BR133" s="229"/>
      <c r="BS133" s="229"/>
      <c r="BT133" s="229"/>
      <c r="BU133" s="229"/>
      <c r="BV133" s="229"/>
      <c r="BW133" s="229"/>
      <c r="BX133" s="229"/>
      <c r="BY133" s="229"/>
      <c r="BZ133" s="229"/>
      <c r="CA133" s="229"/>
      <c r="CB133" s="229"/>
      <c r="CC133" s="229"/>
      <c r="CD133" s="229"/>
      <c r="CE133" s="229"/>
      <c r="CF133" s="229"/>
      <c r="CG133" s="229"/>
      <c r="CH133" s="229"/>
      <c r="CI133" s="229"/>
      <c r="CJ133" s="229"/>
      <c r="CK133" s="229"/>
      <c r="CL133" s="229"/>
      <c r="CM133" s="229"/>
      <c r="CN133" s="229"/>
      <c r="CO133" s="229"/>
      <c r="CP133" s="229"/>
      <c r="CQ133" s="229"/>
      <c r="CR133" s="229"/>
      <c r="CS133" s="229"/>
      <c r="CT133" s="229"/>
      <c r="CU133" s="229"/>
      <c r="CV133" s="229"/>
      <c r="CW133" s="229"/>
      <c r="CX133" s="229"/>
      <c r="CY133" s="229"/>
      <c r="CZ133" s="229"/>
      <c r="DA133" s="229"/>
      <c r="DB133" s="229"/>
      <c r="DC133" s="229"/>
      <c r="DD133" s="229"/>
      <c r="DE133" s="229"/>
      <c r="DF133" s="229"/>
      <c r="DG133" s="229"/>
      <c r="DH133" s="229"/>
      <c r="DI133" s="229"/>
      <c r="DJ133" s="229"/>
      <c r="DK133" s="229"/>
      <c r="DL133" s="229"/>
      <c r="DM133" s="229"/>
      <c r="DN133" s="229"/>
      <c r="DO133" s="229"/>
      <c r="DP133" s="229"/>
      <c r="DQ133" s="229"/>
      <c r="DR133" s="229"/>
      <c r="DS133" s="229"/>
      <c r="DT133" s="229"/>
      <c r="DU133" s="229"/>
      <c r="DV133" s="229"/>
      <c r="DW133" s="229"/>
      <c r="DX133" s="229"/>
      <c r="DY133" s="229"/>
      <c r="DZ133" s="229"/>
      <c r="EA133" s="229"/>
      <c r="EB133" s="229"/>
      <c r="EC133" s="229"/>
      <c r="ED133" s="229"/>
      <c r="EE133" s="229"/>
    </row>
    <row r="134" spans="1:135" s="2" customFormat="1" ht="10.5" customHeight="1">
      <c r="A134" s="219"/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19"/>
      <c r="AY134" s="219"/>
      <c r="AZ134" s="219"/>
      <c r="BA134" s="219"/>
      <c r="BB134" s="219"/>
      <c r="BC134" s="219"/>
      <c r="BD134" s="219"/>
      <c r="BE134" s="219"/>
      <c r="BF134" s="219"/>
      <c r="BG134" s="219"/>
      <c r="BH134" s="219"/>
      <c r="BI134" s="219"/>
      <c r="BJ134" s="219"/>
      <c r="BK134" s="219"/>
      <c r="BL134" s="219"/>
      <c r="BM134" s="219"/>
      <c r="BN134" s="219"/>
      <c r="BO134" s="219"/>
      <c r="BP134" s="219"/>
      <c r="BQ134" s="219"/>
      <c r="BR134" s="219"/>
      <c r="BS134" s="219"/>
      <c r="BT134" s="219"/>
      <c r="BU134" s="219"/>
      <c r="BV134" s="219"/>
      <c r="BW134" s="219"/>
      <c r="BX134" s="219"/>
      <c r="BY134" s="219"/>
      <c r="BZ134" s="219"/>
      <c r="CA134" s="219"/>
      <c r="CB134" s="219"/>
      <c r="CC134" s="219"/>
      <c r="CD134" s="219"/>
      <c r="CE134" s="219"/>
      <c r="CF134" s="219"/>
      <c r="CG134" s="219"/>
      <c r="CH134" s="219"/>
      <c r="CI134" s="219"/>
      <c r="CJ134" s="219"/>
      <c r="CK134" s="219"/>
      <c r="CL134" s="219"/>
      <c r="CM134" s="219"/>
      <c r="CN134" s="219"/>
      <c r="CO134" s="219"/>
      <c r="CP134" s="219"/>
      <c r="CQ134" s="219"/>
      <c r="CR134" s="219"/>
      <c r="CS134" s="219"/>
      <c r="CT134" s="219"/>
      <c r="CU134" s="219"/>
      <c r="CV134" s="219"/>
      <c r="CW134" s="219"/>
      <c r="CX134" s="219"/>
      <c r="CY134" s="219"/>
      <c r="CZ134" s="219"/>
      <c r="DA134" s="229"/>
      <c r="DB134" s="229"/>
      <c r="DC134" s="229"/>
      <c r="DD134" s="229"/>
      <c r="DE134" s="229"/>
      <c r="DF134" s="229"/>
      <c r="DG134" s="229"/>
      <c r="DH134" s="229"/>
      <c r="DI134" s="229"/>
      <c r="DJ134" s="229"/>
      <c r="DK134" s="229"/>
      <c r="DL134" s="229"/>
      <c r="DM134" s="229"/>
      <c r="DN134" s="229"/>
      <c r="DO134" s="229"/>
      <c r="DP134" s="229"/>
      <c r="DQ134" s="229"/>
      <c r="DR134" s="229"/>
      <c r="DS134" s="229"/>
      <c r="DT134" s="229"/>
      <c r="DU134" s="229"/>
      <c r="DV134" s="229"/>
      <c r="DW134" s="229"/>
      <c r="DX134" s="229"/>
      <c r="DY134" s="229"/>
      <c r="DZ134" s="229"/>
      <c r="EA134" s="229"/>
      <c r="EB134" s="229"/>
      <c r="EC134" s="229"/>
      <c r="ED134" s="229"/>
      <c r="EE134" s="229"/>
    </row>
    <row r="135" spans="1:135" s="3" customFormat="1" ht="45" customHeight="1">
      <c r="A135" s="220" t="s">
        <v>0</v>
      </c>
      <c r="B135" s="221"/>
      <c r="C135" s="221"/>
      <c r="D135" s="221"/>
      <c r="E135" s="221"/>
      <c r="F135" s="222"/>
      <c r="G135" s="220" t="s">
        <v>14</v>
      </c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1"/>
      <c r="AV135" s="221"/>
      <c r="AW135" s="221"/>
      <c r="AX135" s="221"/>
      <c r="AY135" s="221"/>
      <c r="AZ135" s="221"/>
      <c r="BA135" s="221"/>
      <c r="BB135" s="222"/>
      <c r="BC135" s="220" t="s">
        <v>69</v>
      </c>
      <c r="BD135" s="221"/>
      <c r="BE135" s="221"/>
      <c r="BF135" s="221"/>
      <c r="BG135" s="221"/>
      <c r="BH135" s="221"/>
      <c r="BI135" s="221"/>
      <c r="BJ135" s="221"/>
      <c r="BK135" s="221"/>
      <c r="BL135" s="221"/>
      <c r="BM135" s="221"/>
      <c r="BN135" s="221"/>
      <c r="BO135" s="221"/>
      <c r="BP135" s="221"/>
      <c r="BQ135" s="221"/>
      <c r="BR135" s="222"/>
      <c r="BS135" s="220" t="s">
        <v>70</v>
      </c>
      <c r="BT135" s="221"/>
      <c r="BU135" s="221"/>
      <c r="BV135" s="221"/>
      <c r="BW135" s="221"/>
      <c r="BX135" s="221"/>
      <c r="BY135" s="221"/>
      <c r="BZ135" s="221"/>
      <c r="CA135" s="221"/>
      <c r="CB135" s="221"/>
      <c r="CC135" s="221"/>
      <c r="CD135" s="221"/>
      <c r="CE135" s="221"/>
      <c r="CF135" s="221"/>
      <c r="CG135" s="221"/>
      <c r="CH135" s="222"/>
      <c r="CI135" s="220" t="s">
        <v>71</v>
      </c>
      <c r="CJ135" s="221"/>
      <c r="CK135" s="221"/>
      <c r="CL135" s="221"/>
      <c r="CM135" s="221"/>
      <c r="CN135" s="221"/>
      <c r="CO135" s="221"/>
      <c r="CP135" s="221"/>
      <c r="CQ135" s="221"/>
      <c r="CR135" s="221"/>
      <c r="CS135" s="221"/>
      <c r="CT135" s="221"/>
      <c r="CU135" s="221"/>
      <c r="CV135" s="221"/>
      <c r="CW135" s="221"/>
      <c r="CX135" s="221"/>
      <c r="CY135" s="221"/>
      <c r="CZ135" s="222"/>
      <c r="DA135" s="229"/>
      <c r="DB135" s="229"/>
      <c r="DC135" s="229"/>
      <c r="DD135" s="229"/>
      <c r="DE135" s="229"/>
      <c r="DF135" s="229"/>
      <c r="DG135" s="229"/>
      <c r="DH135" s="229"/>
      <c r="DI135" s="229"/>
      <c r="DJ135" s="229"/>
      <c r="DK135" s="229"/>
      <c r="DL135" s="229"/>
      <c r="DM135" s="229"/>
      <c r="DN135" s="229"/>
      <c r="DO135" s="229"/>
      <c r="DP135" s="229"/>
      <c r="DQ135" s="229"/>
      <c r="DR135" s="229"/>
      <c r="DS135" s="229"/>
      <c r="DT135" s="229"/>
      <c r="DU135" s="229"/>
      <c r="DV135" s="229"/>
      <c r="DW135" s="229"/>
      <c r="DX135" s="229"/>
      <c r="DY135" s="229"/>
      <c r="DZ135" s="229"/>
      <c r="EA135" s="229"/>
      <c r="EB135" s="229"/>
      <c r="EC135" s="229"/>
      <c r="ED135" s="229"/>
      <c r="EE135" s="229"/>
    </row>
    <row r="136" spans="1:135" s="4" customFormat="1" ht="12.75">
      <c r="A136" s="218">
        <v>1</v>
      </c>
      <c r="B136" s="218"/>
      <c r="C136" s="218"/>
      <c r="D136" s="218"/>
      <c r="E136" s="218"/>
      <c r="F136" s="218"/>
      <c r="G136" s="218">
        <v>2</v>
      </c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18"/>
      <c r="AU136" s="218"/>
      <c r="AV136" s="218"/>
      <c r="AW136" s="218"/>
      <c r="AX136" s="218"/>
      <c r="AY136" s="218"/>
      <c r="AZ136" s="218"/>
      <c r="BA136" s="218"/>
      <c r="BB136" s="218"/>
      <c r="BC136" s="218">
        <v>3</v>
      </c>
      <c r="BD136" s="218"/>
      <c r="BE136" s="218"/>
      <c r="BF136" s="218"/>
      <c r="BG136" s="218"/>
      <c r="BH136" s="218"/>
      <c r="BI136" s="218"/>
      <c r="BJ136" s="218"/>
      <c r="BK136" s="218"/>
      <c r="BL136" s="218"/>
      <c r="BM136" s="218"/>
      <c r="BN136" s="218"/>
      <c r="BO136" s="218"/>
      <c r="BP136" s="218"/>
      <c r="BQ136" s="218"/>
      <c r="BR136" s="218"/>
      <c r="BS136" s="218">
        <v>4</v>
      </c>
      <c r="BT136" s="218"/>
      <c r="BU136" s="218"/>
      <c r="BV136" s="218"/>
      <c r="BW136" s="218"/>
      <c r="BX136" s="218"/>
      <c r="BY136" s="218"/>
      <c r="BZ136" s="218"/>
      <c r="CA136" s="218"/>
      <c r="CB136" s="218"/>
      <c r="CC136" s="218"/>
      <c r="CD136" s="218"/>
      <c r="CE136" s="218"/>
      <c r="CF136" s="218"/>
      <c r="CG136" s="218"/>
      <c r="CH136" s="218"/>
      <c r="CI136" s="218">
        <v>5</v>
      </c>
      <c r="CJ136" s="218"/>
      <c r="CK136" s="218"/>
      <c r="CL136" s="218"/>
      <c r="CM136" s="218"/>
      <c r="CN136" s="218"/>
      <c r="CO136" s="218"/>
      <c r="CP136" s="218"/>
      <c r="CQ136" s="218"/>
      <c r="CR136" s="218"/>
      <c r="CS136" s="218"/>
      <c r="CT136" s="218"/>
      <c r="CU136" s="218"/>
      <c r="CV136" s="218"/>
      <c r="CW136" s="218"/>
      <c r="CX136" s="218"/>
      <c r="CY136" s="218"/>
      <c r="CZ136" s="218"/>
      <c r="DA136" s="229"/>
      <c r="DB136" s="229"/>
      <c r="DC136" s="229"/>
      <c r="DD136" s="229"/>
      <c r="DE136" s="229"/>
      <c r="DF136" s="229"/>
      <c r="DG136" s="229"/>
      <c r="DH136" s="229"/>
      <c r="DI136" s="229"/>
      <c r="DJ136" s="229"/>
      <c r="DK136" s="229"/>
      <c r="DL136" s="229"/>
      <c r="DM136" s="229"/>
      <c r="DN136" s="229"/>
      <c r="DO136" s="229"/>
      <c r="DP136" s="229"/>
      <c r="DQ136" s="229"/>
      <c r="DR136" s="229"/>
      <c r="DS136" s="229"/>
      <c r="DT136" s="229"/>
      <c r="DU136" s="229"/>
      <c r="DV136" s="229"/>
      <c r="DW136" s="229"/>
      <c r="DX136" s="229"/>
      <c r="DY136" s="229"/>
      <c r="DZ136" s="229"/>
      <c r="EA136" s="229"/>
      <c r="EB136" s="229"/>
      <c r="EC136" s="229"/>
      <c r="ED136" s="229"/>
      <c r="EE136" s="229"/>
    </row>
    <row r="137" spans="1:135" s="4" customFormat="1" ht="12.75">
      <c r="A137" s="209"/>
      <c r="B137" s="209"/>
      <c r="C137" s="209"/>
      <c r="D137" s="209"/>
      <c r="E137" s="209"/>
      <c r="F137" s="209"/>
      <c r="G137" s="310"/>
      <c r="H137" s="310"/>
      <c r="I137" s="310"/>
      <c r="J137" s="310"/>
      <c r="K137" s="310"/>
      <c r="L137" s="310"/>
      <c r="M137" s="310"/>
      <c r="N137" s="310"/>
      <c r="O137" s="310"/>
      <c r="P137" s="310"/>
      <c r="Q137" s="310"/>
      <c r="R137" s="310"/>
      <c r="S137" s="310"/>
      <c r="T137" s="310"/>
      <c r="U137" s="310"/>
      <c r="V137" s="310"/>
      <c r="W137" s="310"/>
      <c r="X137" s="310"/>
      <c r="Y137" s="310"/>
      <c r="Z137" s="310"/>
      <c r="AA137" s="310"/>
      <c r="AB137" s="310"/>
      <c r="AC137" s="310"/>
      <c r="AD137" s="310"/>
      <c r="AE137" s="310"/>
      <c r="AF137" s="310"/>
      <c r="AG137" s="310"/>
      <c r="AH137" s="310"/>
      <c r="AI137" s="310"/>
      <c r="AJ137" s="310"/>
      <c r="AK137" s="310"/>
      <c r="AL137" s="310"/>
      <c r="AM137" s="310"/>
      <c r="AN137" s="310"/>
      <c r="AO137" s="310"/>
      <c r="AP137" s="310"/>
      <c r="AQ137" s="310"/>
      <c r="AR137" s="310"/>
      <c r="AS137" s="310"/>
      <c r="AT137" s="310"/>
      <c r="AU137" s="310"/>
      <c r="AV137" s="310"/>
      <c r="AW137" s="310"/>
      <c r="AX137" s="310"/>
      <c r="AY137" s="310"/>
      <c r="AZ137" s="310"/>
      <c r="BA137" s="310"/>
      <c r="BB137" s="310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3"/>
      <c r="CH137" s="213"/>
      <c r="CI137" s="214"/>
      <c r="CJ137" s="214"/>
      <c r="CK137" s="214"/>
      <c r="CL137" s="214"/>
      <c r="CM137" s="214"/>
      <c r="CN137" s="214"/>
      <c r="CO137" s="214"/>
      <c r="CP137" s="214"/>
      <c r="CQ137" s="214"/>
      <c r="CR137" s="214"/>
      <c r="CS137" s="214"/>
      <c r="CT137" s="214"/>
      <c r="CU137" s="214"/>
      <c r="CV137" s="214"/>
      <c r="CW137" s="214"/>
      <c r="CX137" s="214"/>
      <c r="CY137" s="214"/>
      <c r="CZ137" s="214"/>
      <c r="DA137" s="229"/>
      <c r="DB137" s="229"/>
      <c r="DC137" s="229"/>
      <c r="DD137" s="229"/>
      <c r="DE137" s="229"/>
      <c r="DF137" s="229"/>
      <c r="DG137" s="229"/>
      <c r="DH137" s="229"/>
      <c r="DI137" s="229"/>
      <c r="DJ137" s="229"/>
      <c r="DK137" s="229"/>
      <c r="DL137" s="229"/>
      <c r="DM137" s="229"/>
      <c r="DN137" s="229"/>
      <c r="DO137" s="229"/>
      <c r="DP137" s="229"/>
      <c r="DQ137" s="229"/>
      <c r="DR137" s="229"/>
      <c r="DS137" s="229"/>
      <c r="DT137" s="229"/>
      <c r="DU137" s="229"/>
      <c r="DV137" s="229"/>
      <c r="DW137" s="229"/>
      <c r="DX137" s="229"/>
      <c r="DY137" s="229"/>
      <c r="DZ137" s="229"/>
      <c r="EA137" s="229"/>
      <c r="EB137" s="229"/>
      <c r="EC137" s="229"/>
      <c r="ED137" s="229"/>
      <c r="EE137" s="229"/>
    </row>
    <row r="138" spans="1:135" s="5" customFormat="1" ht="15" customHeight="1">
      <c r="A138" s="209"/>
      <c r="B138" s="209"/>
      <c r="C138" s="209"/>
      <c r="D138" s="209"/>
      <c r="E138" s="209"/>
      <c r="F138" s="209"/>
      <c r="G138" s="247" t="s">
        <v>8</v>
      </c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47"/>
      <c r="AP138" s="247"/>
      <c r="AQ138" s="247"/>
      <c r="AR138" s="247"/>
      <c r="AS138" s="247"/>
      <c r="AT138" s="247"/>
      <c r="AU138" s="247"/>
      <c r="AV138" s="247"/>
      <c r="AW138" s="247"/>
      <c r="AX138" s="247"/>
      <c r="AY138" s="247"/>
      <c r="AZ138" s="247"/>
      <c r="BA138" s="247"/>
      <c r="BB138" s="248"/>
      <c r="BC138" s="213" t="s">
        <v>9</v>
      </c>
      <c r="BD138" s="213"/>
      <c r="BE138" s="213"/>
      <c r="BF138" s="213"/>
      <c r="BG138" s="213"/>
      <c r="BH138" s="213"/>
      <c r="BI138" s="213"/>
      <c r="BJ138" s="213"/>
      <c r="BK138" s="213"/>
      <c r="BL138" s="213"/>
      <c r="BM138" s="213"/>
      <c r="BN138" s="213"/>
      <c r="BO138" s="213"/>
      <c r="BP138" s="213"/>
      <c r="BQ138" s="213"/>
      <c r="BR138" s="213"/>
      <c r="BS138" s="213" t="s">
        <v>9</v>
      </c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3"/>
      <c r="CH138" s="213"/>
      <c r="CI138" s="326">
        <f>SUM(CI137:CI137)</f>
        <v>0</v>
      </c>
      <c r="CJ138" s="326"/>
      <c r="CK138" s="326"/>
      <c r="CL138" s="326"/>
      <c r="CM138" s="326"/>
      <c r="CN138" s="326"/>
      <c r="CO138" s="326"/>
      <c r="CP138" s="326"/>
      <c r="CQ138" s="326"/>
      <c r="CR138" s="326"/>
      <c r="CS138" s="326"/>
      <c r="CT138" s="326"/>
      <c r="CU138" s="326"/>
      <c r="CV138" s="326"/>
      <c r="CW138" s="326"/>
      <c r="CX138" s="326"/>
      <c r="CY138" s="326"/>
      <c r="CZ138" s="326"/>
      <c r="DA138" s="229"/>
      <c r="DB138" s="229"/>
      <c r="DC138" s="229"/>
      <c r="DD138" s="229"/>
      <c r="DE138" s="229"/>
      <c r="DF138" s="229"/>
      <c r="DG138" s="229"/>
      <c r="DH138" s="229"/>
      <c r="DI138" s="229"/>
      <c r="DJ138" s="229"/>
      <c r="DK138" s="229"/>
      <c r="DL138" s="229"/>
      <c r="DM138" s="229"/>
      <c r="DN138" s="229"/>
      <c r="DO138" s="229"/>
      <c r="DP138" s="229"/>
      <c r="DQ138" s="229"/>
      <c r="DR138" s="229"/>
      <c r="DS138" s="229"/>
      <c r="DT138" s="229"/>
      <c r="DU138" s="229"/>
      <c r="DV138" s="229"/>
      <c r="DW138" s="229"/>
      <c r="DX138" s="229"/>
      <c r="DY138" s="229"/>
      <c r="DZ138" s="229"/>
      <c r="EA138" s="229"/>
      <c r="EB138" s="229"/>
      <c r="EC138" s="229"/>
      <c r="ED138" s="229"/>
      <c r="EE138" s="229"/>
    </row>
    <row r="139" spans="1:135" s="5" customFormat="1" ht="15" customHeight="1">
      <c r="A139" s="260"/>
      <c r="B139" s="260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0"/>
      <c r="AY139" s="260"/>
      <c r="AZ139" s="260"/>
      <c r="BA139" s="260"/>
      <c r="BB139" s="260"/>
      <c r="BC139" s="260"/>
      <c r="BD139" s="260"/>
      <c r="BE139" s="260"/>
      <c r="BF139" s="260"/>
      <c r="BG139" s="260"/>
      <c r="BH139" s="260"/>
      <c r="BI139" s="260"/>
      <c r="BJ139" s="260"/>
      <c r="BK139" s="260"/>
      <c r="BL139" s="260"/>
      <c r="BM139" s="260"/>
      <c r="BN139" s="260"/>
      <c r="BO139" s="260"/>
      <c r="BP139" s="260"/>
      <c r="BQ139" s="260"/>
      <c r="BR139" s="260"/>
      <c r="BS139" s="260"/>
      <c r="BT139" s="260"/>
      <c r="BU139" s="260"/>
      <c r="BV139" s="260"/>
      <c r="BW139" s="260"/>
      <c r="BX139" s="260"/>
      <c r="BY139" s="260"/>
      <c r="BZ139" s="260"/>
      <c r="CA139" s="260"/>
      <c r="CB139" s="260"/>
      <c r="CC139" s="260"/>
      <c r="CD139" s="260"/>
      <c r="CE139" s="260"/>
      <c r="CF139" s="260"/>
      <c r="CG139" s="260"/>
      <c r="CH139" s="260"/>
      <c r="CI139" s="260"/>
      <c r="CJ139" s="260"/>
      <c r="CK139" s="260"/>
      <c r="CL139" s="260"/>
      <c r="CM139" s="260"/>
      <c r="CN139" s="260"/>
      <c r="CO139" s="260"/>
      <c r="CP139" s="260"/>
      <c r="CQ139" s="260"/>
      <c r="CR139" s="260"/>
      <c r="CS139" s="260"/>
      <c r="CT139" s="260"/>
      <c r="CU139" s="260"/>
      <c r="CV139" s="260"/>
      <c r="CW139" s="260"/>
      <c r="CX139" s="260"/>
      <c r="CY139" s="260"/>
      <c r="CZ139" s="260"/>
      <c r="DA139" s="229"/>
      <c r="DB139" s="229"/>
      <c r="DC139" s="229"/>
      <c r="DD139" s="229"/>
      <c r="DE139" s="229"/>
      <c r="DF139" s="229"/>
      <c r="DG139" s="229"/>
      <c r="DH139" s="229"/>
      <c r="DI139" s="229"/>
      <c r="DJ139" s="229"/>
      <c r="DK139" s="229"/>
      <c r="DL139" s="229"/>
      <c r="DM139" s="229"/>
      <c r="DN139" s="229"/>
      <c r="DO139" s="229"/>
      <c r="DP139" s="229"/>
      <c r="DQ139" s="229"/>
      <c r="DR139" s="229"/>
      <c r="DS139" s="229"/>
      <c r="DT139" s="229"/>
      <c r="DU139" s="229"/>
      <c r="DV139" s="229"/>
      <c r="DW139" s="229"/>
      <c r="DX139" s="229"/>
      <c r="DY139" s="229"/>
      <c r="DZ139" s="229"/>
      <c r="EA139" s="229"/>
      <c r="EB139" s="229"/>
      <c r="EC139" s="229"/>
      <c r="ED139" s="229"/>
      <c r="EE139" s="229"/>
    </row>
    <row r="140" spans="1:135" s="6" customFormat="1" ht="13.5">
      <c r="A140" s="229" t="s">
        <v>206</v>
      </c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29"/>
      <c r="BF140" s="229"/>
      <c r="BG140" s="229"/>
      <c r="BH140" s="229"/>
      <c r="BI140" s="229"/>
      <c r="BJ140" s="229"/>
      <c r="BK140" s="229"/>
      <c r="BL140" s="229"/>
      <c r="BM140" s="229"/>
      <c r="BN140" s="229"/>
      <c r="BO140" s="229"/>
      <c r="BP140" s="229"/>
      <c r="BQ140" s="229"/>
      <c r="BR140" s="229"/>
      <c r="BS140" s="229"/>
      <c r="BT140" s="229"/>
      <c r="BU140" s="229"/>
      <c r="BV140" s="229"/>
      <c r="BW140" s="229"/>
      <c r="BX140" s="229"/>
      <c r="BY140" s="229"/>
      <c r="BZ140" s="229"/>
      <c r="CA140" s="229"/>
      <c r="CB140" s="229"/>
      <c r="CC140" s="229"/>
      <c r="CD140" s="229"/>
      <c r="CE140" s="229"/>
      <c r="CF140" s="229"/>
      <c r="CG140" s="229"/>
      <c r="CH140" s="229"/>
      <c r="CI140" s="229"/>
      <c r="CJ140" s="229"/>
      <c r="CK140" s="229"/>
      <c r="CL140" s="229"/>
      <c r="CM140" s="229"/>
      <c r="CN140" s="229"/>
      <c r="CO140" s="229"/>
      <c r="CP140" s="229"/>
      <c r="CQ140" s="229"/>
      <c r="CR140" s="229"/>
      <c r="CS140" s="229"/>
      <c r="CT140" s="229"/>
      <c r="CU140" s="229"/>
      <c r="CV140" s="229"/>
      <c r="CW140" s="229"/>
      <c r="CX140" s="229"/>
      <c r="CY140" s="229"/>
      <c r="CZ140" s="229"/>
      <c r="DA140" s="229"/>
      <c r="DB140" s="229"/>
      <c r="DC140" s="229"/>
      <c r="DD140" s="229"/>
      <c r="DE140" s="229"/>
      <c r="DF140" s="229"/>
      <c r="DG140" s="229"/>
      <c r="DH140" s="229"/>
      <c r="DI140" s="229"/>
      <c r="DJ140" s="229"/>
      <c r="DK140" s="229"/>
      <c r="DL140" s="229"/>
      <c r="DM140" s="229"/>
      <c r="DN140" s="229"/>
      <c r="DO140" s="229"/>
      <c r="DP140" s="229"/>
      <c r="DQ140" s="229"/>
      <c r="DR140" s="229"/>
      <c r="DS140" s="229"/>
      <c r="DT140" s="229"/>
      <c r="DU140" s="229"/>
      <c r="DV140" s="229"/>
      <c r="DW140" s="229"/>
      <c r="DX140" s="229"/>
      <c r="DY140" s="229"/>
      <c r="DZ140" s="229"/>
      <c r="EA140" s="229"/>
      <c r="EB140" s="229"/>
      <c r="EC140" s="229"/>
      <c r="ED140" s="229"/>
      <c r="EE140" s="229"/>
    </row>
    <row r="141" spans="1:135" s="2" customFormat="1" ht="10.5" customHeight="1">
      <c r="A141" s="219"/>
      <c r="B141" s="219"/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19"/>
      <c r="AY141" s="219"/>
      <c r="AZ141" s="219"/>
      <c r="BA141" s="219"/>
      <c r="BB141" s="219"/>
      <c r="BC141" s="219"/>
      <c r="BD141" s="219"/>
      <c r="BE141" s="219"/>
      <c r="BF141" s="219"/>
      <c r="BG141" s="219"/>
      <c r="BH141" s="219"/>
      <c r="BI141" s="219"/>
      <c r="BJ141" s="219"/>
      <c r="BK141" s="219"/>
      <c r="BL141" s="219"/>
      <c r="BM141" s="219"/>
      <c r="BN141" s="219"/>
      <c r="BO141" s="219"/>
      <c r="BP141" s="219"/>
      <c r="BQ141" s="219"/>
      <c r="BR141" s="219"/>
      <c r="BS141" s="219"/>
      <c r="BT141" s="219"/>
      <c r="BU141" s="219"/>
      <c r="BV141" s="219"/>
      <c r="BW141" s="219"/>
      <c r="BX141" s="219"/>
      <c r="BY141" s="219"/>
      <c r="BZ141" s="219"/>
      <c r="CA141" s="219"/>
      <c r="CB141" s="219"/>
      <c r="CC141" s="219"/>
      <c r="CD141" s="219"/>
      <c r="CE141" s="219"/>
      <c r="CF141" s="219"/>
      <c r="CG141" s="219"/>
      <c r="CH141" s="219"/>
      <c r="CI141" s="219"/>
      <c r="CJ141" s="219"/>
      <c r="CK141" s="219"/>
      <c r="CL141" s="219"/>
      <c r="CM141" s="219"/>
      <c r="CN141" s="219"/>
      <c r="CO141" s="219"/>
      <c r="CP141" s="219"/>
      <c r="CQ141" s="219"/>
      <c r="CR141" s="219"/>
      <c r="CS141" s="219"/>
      <c r="CT141" s="219"/>
      <c r="CU141" s="219"/>
      <c r="CV141" s="219"/>
      <c r="CW141" s="219"/>
      <c r="CX141" s="219"/>
      <c r="CY141" s="219"/>
      <c r="CZ141" s="219"/>
      <c r="DA141" s="229"/>
      <c r="DB141" s="229"/>
      <c r="DC141" s="229"/>
      <c r="DD141" s="229"/>
      <c r="DE141" s="229"/>
      <c r="DF141" s="229"/>
      <c r="DG141" s="229"/>
      <c r="DH141" s="229"/>
      <c r="DI141" s="229"/>
      <c r="DJ141" s="229"/>
      <c r="DK141" s="229"/>
      <c r="DL141" s="229"/>
      <c r="DM141" s="229"/>
      <c r="DN141" s="229"/>
      <c r="DO141" s="229"/>
      <c r="DP141" s="229"/>
      <c r="DQ141" s="229"/>
      <c r="DR141" s="229"/>
      <c r="DS141" s="229"/>
      <c r="DT141" s="229"/>
      <c r="DU141" s="229"/>
      <c r="DV141" s="229"/>
      <c r="DW141" s="229"/>
      <c r="DX141" s="229"/>
      <c r="DY141" s="229"/>
      <c r="DZ141" s="229"/>
      <c r="EA141" s="229"/>
      <c r="EB141" s="229"/>
      <c r="EC141" s="229"/>
      <c r="ED141" s="229"/>
      <c r="EE141" s="229"/>
    </row>
    <row r="142" spans="1:135" s="2" customFormat="1" ht="30" customHeight="1">
      <c r="A142" s="220" t="s">
        <v>0</v>
      </c>
      <c r="B142" s="221"/>
      <c r="C142" s="221"/>
      <c r="D142" s="221"/>
      <c r="E142" s="221"/>
      <c r="F142" s="222"/>
      <c r="G142" s="220" t="s">
        <v>14</v>
      </c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1"/>
      <c r="AV142" s="221"/>
      <c r="AW142" s="221"/>
      <c r="AX142" s="221"/>
      <c r="AY142" s="221"/>
      <c r="AZ142" s="221"/>
      <c r="BA142" s="221"/>
      <c r="BB142" s="221"/>
      <c r="BC142" s="221"/>
      <c r="BD142" s="221"/>
      <c r="BE142" s="221"/>
      <c r="BF142" s="221"/>
      <c r="BG142" s="221"/>
      <c r="BH142" s="221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22"/>
      <c r="BS142" s="220" t="s">
        <v>73</v>
      </c>
      <c r="BT142" s="221"/>
      <c r="BU142" s="221"/>
      <c r="BV142" s="221"/>
      <c r="BW142" s="221"/>
      <c r="BX142" s="221"/>
      <c r="BY142" s="221"/>
      <c r="BZ142" s="221"/>
      <c r="CA142" s="221"/>
      <c r="CB142" s="221"/>
      <c r="CC142" s="221"/>
      <c r="CD142" s="221"/>
      <c r="CE142" s="221"/>
      <c r="CF142" s="221"/>
      <c r="CG142" s="221"/>
      <c r="CH142" s="222"/>
      <c r="CI142" s="220" t="s">
        <v>74</v>
      </c>
      <c r="CJ142" s="221"/>
      <c r="CK142" s="221"/>
      <c r="CL142" s="221"/>
      <c r="CM142" s="221"/>
      <c r="CN142" s="221"/>
      <c r="CO142" s="221"/>
      <c r="CP142" s="221"/>
      <c r="CQ142" s="221"/>
      <c r="CR142" s="221"/>
      <c r="CS142" s="221"/>
      <c r="CT142" s="221"/>
      <c r="CU142" s="221"/>
      <c r="CV142" s="221"/>
      <c r="CW142" s="221"/>
      <c r="CX142" s="221"/>
      <c r="CY142" s="221"/>
      <c r="CZ142" s="222"/>
      <c r="DA142" s="229"/>
      <c r="DB142" s="229"/>
      <c r="DC142" s="229"/>
      <c r="DD142" s="229"/>
      <c r="DE142" s="229"/>
      <c r="DF142" s="229"/>
      <c r="DG142" s="229"/>
      <c r="DH142" s="229"/>
      <c r="DI142" s="229"/>
      <c r="DJ142" s="229"/>
      <c r="DK142" s="229"/>
      <c r="DL142" s="229"/>
      <c r="DM142" s="229"/>
      <c r="DN142" s="229"/>
      <c r="DO142" s="229"/>
      <c r="DP142" s="229"/>
      <c r="DQ142" s="229"/>
      <c r="DR142" s="229"/>
      <c r="DS142" s="229"/>
      <c r="DT142" s="229"/>
      <c r="DU142" s="229"/>
      <c r="DV142" s="229"/>
      <c r="DW142" s="229"/>
      <c r="DX142" s="229"/>
      <c r="DY142" s="229"/>
      <c r="DZ142" s="229"/>
      <c r="EA142" s="229"/>
      <c r="EB142" s="229"/>
      <c r="EC142" s="229"/>
      <c r="ED142" s="229"/>
      <c r="EE142" s="229"/>
    </row>
    <row r="143" spans="1:135" ht="12.75">
      <c r="A143" s="218">
        <v>1</v>
      </c>
      <c r="B143" s="218"/>
      <c r="C143" s="218"/>
      <c r="D143" s="218"/>
      <c r="E143" s="218"/>
      <c r="F143" s="218"/>
      <c r="G143" s="218">
        <v>2</v>
      </c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  <c r="AS143" s="218"/>
      <c r="AT143" s="218"/>
      <c r="AU143" s="218"/>
      <c r="AV143" s="218"/>
      <c r="AW143" s="218"/>
      <c r="AX143" s="218"/>
      <c r="AY143" s="218"/>
      <c r="AZ143" s="218"/>
      <c r="BA143" s="218"/>
      <c r="BB143" s="218"/>
      <c r="BC143" s="218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>
        <v>3</v>
      </c>
      <c r="BT143" s="218"/>
      <c r="BU143" s="218"/>
      <c r="BV143" s="218"/>
      <c r="BW143" s="218"/>
      <c r="BX143" s="218"/>
      <c r="BY143" s="218"/>
      <c r="BZ143" s="218"/>
      <c r="CA143" s="218"/>
      <c r="CB143" s="218"/>
      <c r="CC143" s="218"/>
      <c r="CD143" s="218"/>
      <c r="CE143" s="218"/>
      <c r="CF143" s="218"/>
      <c r="CG143" s="218"/>
      <c r="CH143" s="218"/>
      <c r="CI143" s="218">
        <v>4</v>
      </c>
      <c r="CJ143" s="218"/>
      <c r="CK143" s="218"/>
      <c r="CL143" s="218"/>
      <c r="CM143" s="218"/>
      <c r="CN143" s="218"/>
      <c r="CO143" s="218"/>
      <c r="CP143" s="218"/>
      <c r="CQ143" s="218"/>
      <c r="CR143" s="218"/>
      <c r="CS143" s="218"/>
      <c r="CT143" s="218"/>
      <c r="CU143" s="218"/>
      <c r="CV143" s="218"/>
      <c r="CW143" s="218"/>
      <c r="CX143" s="218"/>
      <c r="CY143" s="218"/>
      <c r="CZ143" s="218"/>
      <c r="DA143" s="229"/>
      <c r="DB143" s="229"/>
      <c r="DC143" s="229"/>
      <c r="DD143" s="229"/>
      <c r="DE143" s="229"/>
      <c r="DF143" s="229"/>
      <c r="DG143" s="229"/>
      <c r="DH143" s="229"/>
      <c r="DI143" s="229"/>
      <c r="DJ143" s="229"/>
      <c r="DK143" s="229"/>
      <c r="DL143" s="229"/>
      <c r="DM143" s="229"/>
      <c r="DN143" s="229"/>
      <c r="DO143" s="229"/>
      <c r="DP143" s="229"/>
      <c r="DQ143" s="229"/>
      <c r="DR143" s="229"/>
      <c r="DS143" s="229"/>
      <c r="DT143" s="229"/>
      <c r="DU143" s="229"/>
      <c r="DV143" s="229"/>
      <c r="DW143" s="229"/>
      <c r="DX143" s="229"/>
      <c r="DY143" s="229"/>
      <c r="DZ143" s="229"/>
      <c r="EA143" s="229"/>
      <c r="EB143" s="229"/>
      <c r="EC143" s="229"/>
      <c r="ED143" s="229"/>
      <c r="EE143" s="229"/>
    </row>
    <row r="144" spans="1:135" ht="12.75">
      <c r="A144" s="209"/>
      <c r="B144" s="209"/>
      <c r="C144" s="209"/>
      <c r="D144" s="209"/>
      <c r="E144" s="209"/>
      <c r="F144" s="209"/>
      <c r="G144" s="215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7"/>
      <c r="BS144" s="214"/>
      <c r="BT144" s="214"/>
      <c r="BU144" s="214"/>
      <c r="BV144" s="214"/>
      <c r="BW144" s="214"/>
      <c r="BX144" s="214"/>
      <c r="BY144" s="214"/>
      <c r="BZ144" s="214"/>
      <c r="CA144" s="214"/>
      <c r="CB144" s="214"/>
      <c r="CC144" s="214"/>
      <c r="CD144" s="214"/>
      <c r="CE144" s="214"/>
      <c r="CF144" s="214"/>
      <c r="CG144" s="214"/>
      <c r="CH144" s="214"/>
      <c r="CI144" s="214"/>
      <c r="CJ144" s="214"/>
      <c r="CK144" s="214"/>
      <c r="CL144" s="214"/>
      <c r="CM144" s="214"/>
      <c r="CN144" s="214"/>
      <c r="CO144" s="214"/>
      <c r="CP144" s="214"/>
      <c r="CQ144" s="214"/>
      <c r="CR144" s="214"/>
      <c r="CS144" s="214"/>
      <c r="CT144" s="214"/>
      <c r="CU144" s="214"/>
      <c r="CV144" s="214"/>
      <c r="CW144" s="214"/>
      <c r="CX144" s="214"/>
      <c r="CY144" s="214"/>
      <c r="CZ144" s="214"/>
      <c r="DA144" s="229"/>
      <c r="DB144" s="229"/>
      <c r="DC144" s="229"/>
      <c r="DD144" s="229"/>
      <c r="DE144" s="229"/>
      <c r="DF144" s="229"/>
      <c r="DG144" s="229"/>
      <c r="DH144" s="229"/>
      <c r="DI144" s="229"/>
      <c r="DJ144" s="229"/>
      <c r="DK144" s="229"/>
      <c r="DL144" s="229"/>
      <c r="DM144" s="229"/>
      <c r="DN144" s="229"/>
      <c r="DO144" s="229"/>
      <c r="DP144" s="229"/>
      <c r="DQ144" s="229"/>
      <c r="DR144" s="229"/>
      <c r="DS144" s="229"/>
      <c r="DT144" s="229"/>
      <c r="DU144" s="229"/>
      <c r="DV144" s="229"/>
      <c r="DW144" s="229"/>
      <c r="DX144" s="229"/>
      <c r="DY144" s="229"/>
      <c r="DZ144" s="229"/>
      <c r="EA144" s="229"/>
      <c r="EB144" s="229"/>
      <c r="EC144" s="229"/>
      <c r="ED144" s="229"/>
      <c r="EE144" s="229"/>
    </row>
    <row r="145" spans="1:135" s="2" customFormat="1" ht="15" customHeight="1">
      <c r="A145" s="209"/>
      <c r="B145" s="209"/>
      <c r="C145" s="209"/>
      <c r="D145" s="209"/>
      <c r="E145" s="209"/>
      <c r="F145" s="209"/>
      <c r="G145" s="210" t="s">
        <v>8</v>
      </c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  <c r="BI145" s="211"/>
      <c r="BJ145" s="211"/>
      <c r="BK145" s="211"/>
      <c r="BL145" s="211"/>
      <c r="BM145" s="211"/>
      <c r="BN145" s="211"/>
      <c r="BO145" s="211"/>
      <c r="BP145" s="211"/>
      <c r="BQ145" s="211"/>
      <c r="BR145" s="212"/>
      <c r="BS145" s="213" t="s">
        <v>9</v>
      </c>
      <c r="BT145" s="213"/>
      <c r="BU145" s="213"/>
      <c r="BV145" s="213"/>
      <c r="BW145" s="213"/>
      <c r="BX145" s="213"/>
      <c r="BY145" s="213"/>
      <c r="BZ145" s="213"/>
      <c r="CA145" s="213"/>
      <c r="CB145" s="213"/>
      <c r="CC145" s="213"/>
      <c r="CD145" s="213"/>
      <c r="CE145" s="213"/>
      <c r="CF145" s="213"/>
      <c r="CG145" s="213"/>
      <c r="CH145" s="213"/>
      <c r="CI145" s="213">
        <f>SUM(CI144:CI144)</f>
        <v>0</v>
      </c>
      <c r="CJ145" s="213"/>
      <c r="CK145" s="213"/>
      <c r="CL145" s="213"/>
      <c r="CM145" s="213"/>
      <c r="CN145" s="213"/>
      <c r="CO145" s="213"/>
      <c r="CP145" s="213"/>
      <c r="CQ145" s="213"/>
      <c r="CR145" s="213"/>
      <c r="CS145" s="213"/>
      <c r="CT145" s="213"/>
      <c r="CU145" s="213"/>
      <c r="CV145" s="213"/>
      <c r="CW145" s="213"/>
      <c r="CX145" s="213"/>
      <c r="CY145" s="213"/>
      <c r="CZ145" s="213"/>
      <c r="DA145" s="229"/>
      <c r="DB145" s="229"/>
      <c r="DC145" s="229"/>
      <c r="DD145" s="229"/>
      <c r="DE145" s="229"/>
      <c r="DF145" s="229"/>
      <c r="DG145" s="229"/>
      <c r="DH145" s="229"/>
      <c r="DI145" s="229"/>
      <c r="DJ145" s="229"/>
      <c r="DK145" s="229"/>
      <c r="DL145" s="229"/>
      <c r="DM145" s="229"/>
      <c r="DN145" s="229"/>
      <c r="DO145" s="229"/>
      <c r="DP145" s="229"/>
      <c r="DQ145" s="229"/>
      <c r="DR145" s="229"/>
      <c r="DS145" s="229"/>
      <c r="DT145" s="229"/>
      <c r="DU145" s="229"/>
      <c r="DV145" s="229"/>
      <c r="DW145" s="229"/>
      <c r="DX145" s="229"/>
      <c r="DY145" s="229"/>
      <c r="DZ145" s="229"/>
      <c r="EA145" s="229"/>
      <c r="EB145" s="229"/>
      <c r="EC145" s="229"/>
      <c r="ED145" s="229"/>
      <c r="EE145" s="229"/>
    </row>
    <row r="146" spans="1:135" s="2" customFormat="1" ht="12.75" customHeight="1">
      <c r="A146" s="260"/>
      <c r="B146" s="260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0"/>
      <c r="AL146" s="260"/>
      <c r="AM146" s="260"/>
      <c r="AN146" s="260"/>
      <c r="AO146" s="260"/>
      <c r="AP146" s="260"/>
      <c r="AQ146" s="260"/>
      <c r="AR146" s="260"/>
      <c r="AS146" s="260"/>
      <c r="AT146" s="260"/>
      <c r="AU146" s="260"/>
      <c r="AV146" s="260"/>
      <c r="AW146" s="260"/>
      <c r="AX146" s="260"/>
      <c r="AY146" s="260"/>
      <c r="AZ146" s="260"/>
      <c r="BA146" s="260"/>
      <c r="BB146" s="260"/>
      <c r="BC146" s="260"/>
      <c r="BD146" s="260"/>
      <c r="BE146" s="260"/>
      <c r="BF146" s="260"/>
      <c r="BG146" s="260"/>
      <c r="BH146" s="260"/>
      <c r="BI146" s="260"/>
      <c r="BJ146" s="260"/>
      <c r="BK146" s="260"/>
      <c r="BL146" s="260"/>
      <c r="BM146" s="260"/>
      <c r="BN146" s="260"/>
      <c r="BO146" s="260"/>
      <c r="BP146" s="260"/>
      <c r="BQ146" s="260"/>
      <c r="BR146" s="260"/>
      <c r="BS146" s="260"/>
      <c r="BT146" s="260"/>
      <c r="BU146" s="260"/>
      <c r="BV146" s="260"/>
      <c r="BW146" s="260"/>
      <c r="BX146" s="260"/>
      <c r="BY146" s="260"/>
      <c r="BZ146" s="260"/>
      <c r="CA146" s="260"/>
      <c r="CB146" s="260"/>
      <c r="CC146" s="260"/>
      <c r="CD146" s="260"/>
      <c r="CE146" s="260"/>
      <c r="CF146" s="260"/>
      <c r="CG146" s="260"/>
      <c r="CH146" s="260"/>
      <c r="CI146" s="260"/>
      <c r="CJ146" s="260"/>
      <c r="CK146" s="260"/>
      <c r="CL146" s="260"/>
      <c r="CM146" s="260"/>
      <c r="CN146" s="260"/>
      <c r="CO146" s="260"/>
      <c r="CP146" s="260"/>
      <c r="CQ146" s="260"/>
      <c r="CR146" s="260"/>
      <c r="CS146" s="260"/>
      <c r="CT146" s="260"/>
      <c r="CU146" s="260"/>
      <c r="CV146" s="260"/>
      <c r="CW146" s="260"/>
      <c r="CX146" s="260"/>
      <c r="CY146" s="260"/>
      <c r="CZ146" s="260"/>
      <c r="DA146" s="229"/>
      <c r="DB146" s="229"/>
      <c r="DC146" s="229"/>
      <c r="DD146" s="229"/>
      <c r="DE146" s="229"/>
      <c r="DF146" s="229"/>
      <c r="DG146" s="229"/>
      <c r="DH146" s="229"/>
      <c r="DI146" s="229"/>
      <c r="DJ146" s="229"/>
      <c r="DK146" s="229"/>
      <c r="DL146" s="229"/>
      <c r="DM146" s="229"/>
      <c r="DN146" s="229"/>
      <c r="DO146" s="229"/>
      <c r="DP146" s="229"/>
      <c r="DQ146" s="229"/>
      <c r="DR146" s="229"/>
      <c r="DS146" s="229"/>
      <c r="DT146" s="229"/>
      <c r="DU146" s="229"/>
      <c r="DV146" s="229"/>
      <c r="DW146" s="229"/>
      <c r="DX146" s="229"/>
      <c r="DY146" s="229"/>
      <c r="DZ146" s="229"/>
      <c r="EA146" s="229"/>
      <c r="EB146" s="229"/>
      <c r="EC146" s="229"/>
      <c r="ED146" s="229"/>
      <c r="EE146" s="229"/>
    </row>
    <row r="147" spans="1:135" s="2" customFormat="1" ht="29.25" customHeight="1">
      <c r="A147" s="242" t="s">
        <v>207</v>
      </c>
      <c r="B147" s="327"/>
      <c r="C147" s="327"/>
      <c r="D147" s="327"/>
      <c r="E147" s="327"/>
      <c r="F147" s="327"/>
      <c r="G147" s="327"/>
      <c r="H147" s="327"/>
      <c r="I147" s="327"/>
      <c r="J147" s="327"/>
      <c r="K147" s="327"/>
      <c r="L147" s="327"/>
      <c r="M147" s="327"/>
      <c r="N147" s="327"/>
      <c r="O147" s="327"/>
      <c r="P147" s="327"/>
      <c r="Q147" s="327"/>
      <c r="R147" s="327"/>
      <c r="S147" s="327"/>
      <c r="T147" s="327"/>
      <c r="U147" s="327"/>
      <c r="V147" s="327"/>
      <c r="W147" s="327"/>
      <c r="X147" s="327"/>
      <c r="Y147" s="327"/>
      <c r="Z147" s="327"/>
      <c r="AA147" s="327"/>
      <c r="AB147" s="327"/>
      <c r="AC147" s="327"/>
      <c r="AD147" s="327"/>
      <c r="AE147" s="327"/>
      <c r="AF147" s="327"/>
      <c r="AG147" s="327"/>
      <c r="AH147" s="327"/>
      <c r="AI147" s="327"/>
      <c r="AJ147" s="327"/>
      <c r="AK147" s="327"/>
      <c r="AL147" s="327"/>
      <c r="AM147" s="327"/>
      <c r="AN147" s="327"/>
      <c r="AO147" s="327"/>
      <c r="AP147" s="327"/>
      <c r="AQ147" s="327"/>
      <c r="AR147" s="327"/>
      <c r="AS147" s="327"/>
      <c r="AT147" s="327"/>
      <c r="AU147" s="327"/>
      <c r="AV147" s="327"/>
      <c r="AW147" s="327"/>
      <c r="AX147" s="327"/>
      <c r="AY147" s="327"/>
      <c r="AZ147" s="327"/>
      <c r="BA147" s="327"/>
      <c r="BB147" s="327"/>
      <c r="BC147" s="327"/>
      <c r="BD147" s="327"/>
      <c r="BE147" s="327"/>
      <c r="BF147" s="327"/>
      <c r="BG147" s="327"/>
      <c r="BH147" s="327"/>
      <c r="BI147" s="327"/>
      <c r="BJ147" s="327"/>
      <c r="BK147" s="327"/>
      <c r="BL147" s="327"/>
      <c r="BM147" s="327"/>
      <c r="BN147" s="327"/>
      <c r="BO147" s="327"/>
      <c r="BP147" s="327"/>
      <c r="BQ147" s="327"/>
      <c r="BR147" s="327"/>
      <c r="BS147" s="327"/>
      <c r="BT147" s="327"/>
      <c r="BU147" s="327"/>
      <c r="BV147" s="327"/>
      <c r="BW147" s="327"/>
      <c r="BX147" s="327"/>
      <c r="BY147" s="327"/>
      <c r="BZ147" s="327"/>
      <c r="CA147" s="327"/>
      <c r="CB147" s="327"/>
      <c r="CC147" s="327"/>
      <c r="CD147" s="327"/>
      <c r="CE147" s="327"/>
      <c r="CF147" s="327"/>
      <c r="CG147" s="327"/>
      <c r="CH147" s="327"/>
      <c r="CI147" s="327"/>
      <c r="CJ147" s="327"/>
      <c r="CK147" s="327"/>
      <c r="CL147" s="327"/>
      <c r="CM147" s="327"/>
      <c r="CN147" s="327"/>
      <c r="CO147" s="327"/>
      <c r="CP147" s="327"/>
      <c r="CQ147" s="327"/>
      <c r="CR147" s="327"/>
      <c r="CS147" s="327"/>
      <c r="CT147" s="327"/>
      <c r="CU147" s="327"/>
      <c r="CV147" s="327"/>
      <c r="CW147" s="327"/>
      <c r="CX147" s="327"/>
      <c r="CY147" s="327"/>
      <c r="CZ147" s="327"/>
      <c r="DA147" s="229"/>
      <c r="DB147" s="229"/>
      <c r="DC147" s="229"/>
      <c r="DD147" s="229"/>
      <c r="DE147" s="229"/>
      <c r="DF147" s="229"/>
      <c r="DG147" s="229"/>
      <c r="DH147" s="229"/>
      <c r="DI147" s="229"/>
      <c r="DJ147" s="229"/>
      <c r="DK147" s="229"/>
      <c r="DL147" s="229"/>
      <c r="DM147" s="229"/>
      <c r="DN147" s="229"/>
      <c r="DO147" s="229"/>
      <c r="DP147" s="229"/>
      <c r="DQ147" s="229"/>
      <c r="DR147" s="229"/>
      <c r="DS147" s="229"/>
      <c r="DT147" s="229"/>
      <c r="DU147" s="229"/>
      <c r="DV147" s="229"/>
      <c r="DW147" s="229"/>
      <c r="DX147" s="229"/>
      <c r="DY147" s="229"/>
      <c r="DZ147" s="229"/>
      <c r="EA147" s="229"/>
      <c r="EB147" s="229"/>
      <c r="EC147" s="229"/>
      <c r="ED147" s="229"/>
      <c r="EE147" s="229"/>
    </row>
    <row r="148" spans="1:135" s="2" customFormat="1" ht="12" customHeight="1">
      <c r="A148" s="219"/>
      <c r="B148" s="219"/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19"/>
      <c r="AY148" s="219"/>
      <c r="AZ148" s="219"/>
      <c r="BA148" s="219"/>
      <c r="BB148" s="219"/>
      <c r="BC148" s="219"/>
      <c r="BD148" s="219"/>
      <c r="BE148" s="219"/>
      <c r="BF148" s="219"/>
      <c r="BG148" s="219"/>
      <c r="BH148" s="219"/>
      <c r="BI148" s="219"/>
      <c r="BJ148" s="219"/>
      <c r="BK148" s="219"/>
      <c r="BL148" s="219"/>
      <c r="BM148" s="219"/>
      <c r="BN148" s="219"/>
      <c r="BO148" s="219"/>
      <c r="BP148" s="219"/>
      <c r="BQ148" s="219"/>
      <c r="BR148" s="219"/>
      <c r="BS148" s="219"/>
      <c r="BT148" s="219"/>
      <c r="BU148" s="219"/>
      <c r="BV148" s="219"/>
      <c r="BW148" s="219"/>
      <c r="BX148" s="219"/>
      <c r="BY148" s="219"/>
      <c r="BZ148" s="219"/>
      <c r="CA148" s="219"/>
      <c r="CB148" s="219"/>
      <c r="CC148" s="219"/>
      <c r="CD148" s="219"/>
      <c r="CE148" s="219"/>
      <c r="CF148" s="219"/>
      <c r="CG148" s="219"/>
      <c r="CH148" s="219"/>
      <c r="CI148" s="219"/>
      <c r="CJ148" s="219"/>
      <c r="CK148" s="219"/>
      <c r="CL148" s="219"/>
      <c r="CM148" s="219"/>
      <c r="CN148" s="219"/>
      <c r="CO148" s="219"/>
      <c r="CP148" s="219"/>
      <c r="CQ148" s="219"/>
      <c r="CR148" s="219"/>
      <c r="CS148" s="219"/>
      <c r="CT148" s="219"/>
      <c r="CU148" s="219"/>
      <c r="CV148" s="219"/>
      <c r="CW148" s="219"/>
      <c r="CX148" s="219"/>
      <c r="CY148" s="219"/>
      <c r="CZ148" s="219"/>
      <c r="DA148" s="229"/>
      <c r="DB148" s="229"/>
      <c r="DC148" s="229"/>
      <c r="DD148" s="229"/>
      <c r="DE148" s="229"/>
      <c r="DF148" s="229"/>
      <c r="DG148" s="229"/>
      <c r="DH148" s="229"/>
      <c r="DI148" s="229"/>
      <c r="DJ148" s="229"/>
      <c r="DK148" s="229"/>
      <c r="DL148" s="229"/>
      <c r="DM148" s="229"/>
      <c r="DN148" s="229"/>
      <c r="DO148" s="229"/>
      <c r="DP148" s="229"/>
      <c r="DQ148" s="229"/>
      <c r="DR148" s="229"/>
      <c r="DS148" s="229"/>
      <c r="DT148" s="229"/>
      <c r="DU148" s="229"/>
      <c r="DV148" s="229"/>
      <c r="DW148" s="229"/>
      <c r="DX148" s="229"/>
      <c r="DY148" s="229"/>
      <c r="DZ148" s="229"/>
      <c r="EA148" s="229"/>
      <c r="EB148" s="229"/>
      <c r="EC148" s="229"/>
      <c r="ED148" s="229"/>
      <c r="EE148" s="229"/>
    </row>
    <row r="149" spans="1:135" s="2" customFormat="1" ht="30" customHeight="1">
      <c r="A149" s="220" t="s">
        <v>0</v>
      </c>
      <c r="B149" s="221"/>
      <c r="C149" s="221"/>
      <c r="D149" s="221"/>
      <c r="E149" s="221"/>
      <c r="F149" s="222"/>
      <c r="G149" s="220" t="s">
        <v>14</v>
      </c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1"/>
      <c r="AV149" s="221"/>
      <c r="AW149" s="221"/>
      <c r="AX149" s="221"/>
      <c r="AY149" s="221"/>
      <c r="AZ149" s="221"/>
      <c r="BA149" s="221"/>
      <c r="BB149" s="222"/>
      <c r="BC149" s="220" t="s">
        <v>66</v>
      </c>
      <c r="BD149" s="221"/>
      <c r="BE149" s="221"/>
      <c r="BF149" s="221"/>
      <c r="BG149" s="221"/>
      <c r="BH149" s="221"/>
      <c r="BI149" s="221"/>
      <c r="BJ149" s="221"/>
      <c r="BK149" s="221"/>
      <c r="BL149" s="221"/>
      <c r="BM149" s="221"/>
      <c r="BN149" s="221"/>
      <c r="BO149" s="221"/>
      <c r="BP149" s="221"/>
      <c r="BQ149" s="221"/>
      <c r="BR149" s="222"/>
      <c r="BS149" s="220" t="s">
        <v>75</v>
      </c>
      <c r="BT149" s="221"/>
      <c r="BU149" s="221"/>
      <c r="BV149" s="221"/>
      <c r="BW149" s="221"/>
      <c r="BX149" s="221"/>
      <c r="BY149" s="221"/>
      <c r="BZ149" s="221"/>
      <c r="CA149" s="221"/>
      <c r="CB149" s="221"/>
      <c r="CC149" s="221"/>
      <c r="CD149" s="221"/>
      <c r="CE149" s="221"/>
      <c r="CF149" s="221"/>
      <c r="CG149" s="221"/>
      <c r="CH149" s="222"/>
      <c r="CI149" s="220" t="s">
        <v>46</v>
      </c>
      <c r="CJ149" s="221"/>
      <c r="CK149" s="221"/>
      <c r="CL149" s="221"/>
      <c r="CM149" s="221"/>
      <c r="CN149" s="221"/>
      <c r="CO149" s="221"/>
      <c r="CP149" s="221"/>
      <c r="CQ149" s="221"/>
      <c r="CR149" s="221"/>
      <c r="CS149" s="221"/>
      <c r="CT149" s="221"/>
      <c r="CU149" s="221"/>
      <c r="CV149" s="221"/>
      <c r="CW149" s="221"/>
      <c r="CX149" s="221"/>
      <c r="CY149" s="221"/>
      <c r="CZ149" s="222"/>
      <c r="DA149" s="229"/>
      <c r="DB149" s="229"/>
      <c r="DC149" s="229"/>
      <c r="DD149" s="229"/>
      <c r="DE149" s="229"/>
      <c r="DF149" s="229"/>
      <c r="DG149" s="229"/>
      <c r="DH149" s="229"/>
      <c r="DI149" s="229"/>
      <c r="DJ149" s="229"/>
      <c r="DK149" s="229"/>
      <c r="DL149" s="229"/>
      <c r="DM149" s="229"/>
      <c r="DN149" s="229"/>
      <c r="DO149" s="229"/>
      <c r="DP149" s="229"/>
      <c r="DQ149" s="229"/>
      <c r="DR149" s="229"/>
      <c r="DS149" s="229"/>
      <c r="DT149" s="229"/>
      <c r="DU149" s="229"/>
      <c r="DV149" s="229"/>
      <c r="DW149" s="229"/>
      <c r="DX149" s="229"/>
      <c r="DY149" s="229"/>
      <c r="DZ149" s="229"/>
      <c r="EA149" s="229"/>
      <c r="EB149" s="229"/>
      <c r="EC149" s="229"/>
      <c r="ED149" s="229"/>
      <c r="EE149" s="229"/>
    </row>
    <row r="150" spans="1:135" s="2" customFormat="1" ht="15" customHeight="1">
      <c r="A150" s="218">
        <v>1</v>
      </c>
      <c r="B150" s="218"/>
      <c r="C150" s="218"/>
      <c r="D150" s="218"/>
      <c r="E150" s="218"/>
      <c r="F150" s="218"/>
      <c r="G150" s="218">
        <v>2</v>
      </c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>
        <v>3</v>
      </c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8"/>
      <c r="BQ150" s="218"/>
      <c r="BR150" s="218"/>
      <c r="BS150" s="218">
        <v>4</v>
      </c>
      <c r="BT150" s="218"/>
      <c r="BU150" s="218"/>
      <c r="BV150" s="218"/>
      <c r="BW150" s="218"/>
      <c r="BX150" s="218"/>
      <c r="BY150" s="218"/>
      <c r="BZ150" s="218"/>
      <c r="CA150" s="218"/>
      <c r="CB150" s="218"/>
      <c r="CC150" s="218"/>
      <c r="CD150" s="218"/>
      <c r="CE150" s="218"/>
      <c r="CF150" s="218"/>
      <c r="CG150" s="218"/>
      <c r="CH150" s="218"/>
      <c r="CI150" s="218">
        <v>5</v>
      </c>
      <c r="CJ150" s="218"/>
      <c r="CK150" s="218"/>
      <c r="CL150" s="218"/>
      <c r="CM150" s="218"/>
      <c r="CN150" s="218"/>
      <c r="CO150" s="218"/>
      <c r="CP150" s="218"/>
      <c r="CQ150" s="218"/>
      <c r="CR150" s="218"/>
      <c r="CS150" s="218"/>
      <c r="CT150" s="218"/>
      <c r="CU150" s="218"/>
      <c r="CV150" s="218"/>
      <c r="CW150" s="218"/>
      <c r="CX150" s="218"/>
      <c r="CY150" s="218"/>
      <c r="CZ150" s="218"/>
      <c r="DA150" s="229"/>
      <c r="DB150" s="229"/>
      <c r="DC150" s="229"/>
      <c r="DD150" s="229"/>
      <c r="DE150" s="229"/>
      <c r="DF150" s="229"/>
      <c r="DG150" s="229"/>
      <c r="DH150" s="229"/>
      <c r="DI150" s="229"/>
      <c r="DJ150" s="229"/>
      <c r="DK150" s="229"/>
      <c r="DL150" s="229"/>
      <c r="DM150" s="229"/>
      <c r="DN150" s="229"/>
      <c r="DO150" s="229"/>
      <c r="DP150" s="229"/>
      <c r="DQ150" s="229"/>
      <c r="DR150" s="229"/>
      <c r="DS150" s="229"/>
      <c r="DT150" s="229"/>
      <c r="DU150" s="229"/>
      <c r="DV150" s="229"/>
      <c r="DW150" s="229"/>
      <c r="DX150" s="229"/>
      <c r="DY150" s="229"/>
      <c r="DZ150" s="229"/>
      <c r="EA150" s="229"/>
      <c r="EB150" s="229"/>
      <c r="EC150" s="229"/>
      <c r="ED150" s="229"/>
      <c r="EE150" s="229"/>
    </row>
    <row r="151" spans="1:135" s="2" customFormat="1" ht="15" customHeight="1">
      <c r="A151" s="249">
        <v>1</v>
      </c>
      <c r="B151" s="250"/>
      <c r="C151" s="250"/>
      <c r="D151" s="250"/>
      <c r="E151" s="250"/>
      <c r="F151" s="251"/>
      <c r="G151" s="285" t="s">
        <v>321</v>
      </c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  <c r="AB151" s="286"/>
      <c r="AC151" s="286"/>
      <c r="AD151" s="286"/>
      <c r="AE151" s="286"/>
      <c r="AF151" s="286"/>
      <c r="AG151" s="286"/>
      <c r="AH151" s="286"/>
      <c r="AI151" s="286"/>
      <c r="AJ151" s="286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6"/>
      <c r="AU151" s="286"/>
      <c r="AV151" s="286"/>
      <c r="AW151" s="286"/>
      <c r="AX151" s="286"/>
      <c r="AY151" s="286"/>
      <c r="AZ151" s="286"/>
      <c r="BA151" s="286"/>
      <c r="BB151" s="287"/>
      <c r="BC151" s="249"/>
      <c r="BD151" s="250"/>
      <c r="BE151" s="250"/>
      <c r="BF151" s="250"/>
      <c r="BG151" s="250"/>
      <c r="BH151" s="250"/>
      <c r="BI151" s="250"/>
      <c r="BJ151" s="250"/>
      <c r="BK151" s="250"/>
      <c r="BL151" s="250"/>
      <c r="BM151" s="250"/>
      <c r="BN151" s="250"/>
      <c r="BO151" s="250"/>
      <c r="BP151" s="250"/>
      <c r="BQ151" s="250"/>
      <c r="BR151" s="251"/>
      <c r="BS151" s="249"/>
      <c r="BT151" s="250"/>
      <c r="BU151" s="250"/>
      <c r="BV151" s="250"/>
      <c r="BW151" s="250"/>
      <c r="BX151" s="250"/>
      <c r="BY151" s="250"/>
      <c r="BZ151" s="250"/>
      <c r="CA151" s="250"/>
      <c r="CB151" s="250"/>
      <c r="CC151" s="250"/>
      <c r="CD151" s="250"/>
      <c r="CE151" s="250"/>
      <c r="CF151" s="250"/>
      <c r="CG151" s="250"/>
      <c r="CH151" s="251"/>
      <c r="CI151" s="249">
        <f>2200500+46</f>
        <v>2200546</v>
      </c>
      <c r="CJ151" s="250"/>
      <c r="CK151" s="250"/>
      <c r="CL151" s="250"/>
      <c r="CM151" s="250"/>
      <c r="CN151" s="250"/>
      <c r="CO151" s="250"/>
      <c r="CP151" s="250"/>
      <c r="CQ151" s="250"/>
      <c r="CR151" s="250"/>
      <c r="CS151" s="250"/>
      <c r="CT151" s="250"/>
      <c r="CU151" s="250"/>
      <c r="CV151" s="250"/>
      <c r="CW151" s="250"/>
      <c r="CX151" s="250"/>
      <c r="CY151" s="250"/>
      <c r="CZ151" s="251"/>
      <c r="DA151" s="229"/>
      <c r="DB151" s="229"/>
      <c r="DC151" s="229"/>
      <c r="DD151" s="229"/>
      <c r="DE151" s="229"/>
      <c r="DF151" s="229"/>
      <c r="DG151" s="229"/>
      <c r="DH151" s="229"/>
      <c r="DI151" s="229"/>
      <c r="DJ151" s="229"/>
      <c r="DK151" s="229"/>
      <c r="DL151" s="229"/>
      <c r="DM151" s="229"/>
      <c r="DN151" s="229"/>
      <c r="DO151" s="229"/>
      <c r="DP151" s="229"/>
      <c r="DQ151" s="229"/>
      <c r="DR151" s="229"/>
      <c r="DS151" s="229"/>
      <c r="DT151" s="229"/>
      <c r="DU151" s="229"/>
      <c r="DV151" s="229"/>
      <c r="DW151" s="229"/>
      <c r="DX151" s="229"/>
      <c r="DY151" s="229"/>
      <c r="DZ151" s="229"/>
      <c r="EA151" s="229"/>
      <c r="EB151" s="229"/>
      <c r="EC151" s="229"/>
      <c r="ED151" s="229"/>
      <c r="EE151" s="229"/>
    </row>
    <row r="152" spans="1:135" s="2" customFormat="1" ht="15" customHeight="1">
      <c r="A152" s="209" t="s">
        <v>28</v>
      </c>
      <c r="B152" s="209"/>
      <c r="C152" s="209"/>
      <c r="D152" s="209"/>
      <c r="E152" s="209"/>
      <c r="F152" s="209"/>
      <c r="G152" s="310" t="s">
        <v>224</v>
      </c>
      <c r="H152" s="310"/>
      <c r="I152" s="310"/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  <c r="W152" s="310"/>
      <c r="X152" s="310"/>
      <c r="Y152" s="310"/>
      <c r="Z152" s="310"/>
      <c r="AA152" s="310"/>
      <c r="AB152" s="310"/>
      <c r="AC152" s="310"/>
      <c r="AD152" s="310"/>
      <c r="AE152" s="310"/>
      <c r="AF152" s="310"/>
      <c r="AG152" s="310"/>
      <c r="AH152" s="310"/>
      <c r="AI152" s="310"/>
      <c r="AJ152" s="310"/>
      <c r="AK152" s="310"/>
      <c r="AL152" s="310"/>
      <c r="AM152" s="310"/>
      <c r="AN152" s="310"/>
      <c r="AO152" s="310"/>
      <c r="AP152" s="310"/>
      <c r="AQ152" s="310"/>
      <c r="AR152" s="310"/>
      <c r="AS152" s="310"/>
      <c r="AT152" s="310"/>
      <c r="AU152" s="310"/>
      <c r="AV152" s="310"/>
      <c r="AW152" s="310"/>
      <c r="AX152" s="310"/>
      <c r="AY152" s="310"/>
      <c r="AZ152" s="310"/>
      <c r="BA152" s="310"/>
      <c r="BB152" s="310"/>
      <c r="BC152" s="214"/>
      <c r="BD152" s="214"/>
      <c r="BE152" s="214"/>
      <c r="BF152" s="214"/>
      <c r="BG152" s="214"/>
      <c r="BH152" s="214"/>
      <c r="BI152" s="214"/>
      <c r="BJ152" s="214"/>
      <c r="BK152" s="214"/>
      <c r="BL152" s="214"/>
      <c r="BM152" s="214"/>
      <c r="BN152" s="214"/>
      <c r="BO152" s="214"/>
      <c r="BP152" s="214"/>
      <c r="BQ152" s="214"/>
      <c r="BR152" s="214"/>
      <c r="BS152" s="214"/>
      <c r="BT152" s="214"/>
      <c r="BU152" s="214"/>
      <c r="BV152" s="214"/>
      <c r="BW152" s="214"/>
      <c r="BX152" s="214"/>
      <c r="BY152" s="214"/>
      <c r="BZ152" s="214"/>
      <c r="CA152" s="214"/>
      <c r="CB152" s="214"/>
      <c r="CC152" s="214"/>
      <c r="CD152" s="214"/>
      <c r="CE152" s="214"/>
      <c r="CF152" s="214"/>
      <c r="CG152" s="214"/>
      <c r="CH152" s="214"/>
      <c r="CI152" s="214">
        <f>880907.47+12000</f>
        <v>892907.47</v>
      </c>
      <c r="CJ152" s="214"/>
      <c r="CK152" s="214"/>
      <c r="CL152" s="214"/>
      <c r="CM152" s="214"/>
      <c r="CN152" s="214"/>
      <c r="CO152" s="214"/>
      <c r="CP152" s="214"/>
      <c r="CQ152" s="214"/>
      <c r="CR152" s="214"/>
      <c r="CS152" s="214"/>
      <c r="CT152" s="214"/>
      <c r="CU152" s="214"/>
      <c r="CV152" s="214"/>
      <c r="CW152" s="214"/>
      <c r="CX152" s="214"/>
      <c r="CY152" s="214"/>
      <c r="CZ152" s="214"/>
      <c r="DA152" s="229"/>
      <c r="DB152" s="229"/>
      <c r="DC152" s="229"/>
      <c r="DD152" s="229"/>
      <c r="DE152" s="229"/>
      <c r="DF152" s="229"/>
      <c r="DG152" s="229"/>
      <c r="DH152" s="229"/>
      <c r="DI152" s="229"/>
      <c r="DJ152" s="229"/>
      <c r="DK152" s="229"/>
      <c r="DL152" s="229"/>
      <c r="DM152" s="229"/>
      <c r="DN152" s="229"/>
      <c r="DO152" s="229"/>
      <c r="DP152" s="229"/>
      <c r="DQ152" s="229"/>
      <c r="DR152" s="229"/>
      <c r="DS152" s="229"/>
      <c r="DT152" s="229"/>
      <c r="DU152" s="229"/>
      <c r="DV152" s="229"/>
      <c r="DW152" s="229"/>
      <c r="DX152" s="229"/>
      <c r="DY152" s="229"/>
      <c r="DZ152" s="229"/>
      <c r="EA152" s="229"/>
      <c r="EB152" s="229"/>
      <c r="EC152" s="229"/>
      <c r="ED152" s="229"/>
      <c r="EE152" s="229"/>
    </row>
    <row r="153" spans="1:135" s="2" customFormat="1" ht="15" customHeight="1">
      <c r="A153" s="209"/>
      <c r="B153" s="209"/>
      <c r="C153" s="209"/>
      <c r="D153" s="209"/>
      <c r="E153" s="209"/>
      <c r="F153" s="209"/>
      <c r="G153" s="247" t="s">
        <v>8</v>
      </c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  <c r="BB153" s="248"/>
      <c r="BC153" s="213">
        <f>SUM(BC152:BC152)</f>
        <v>0</v>
      </c>
      <c r="BD153" s="213"/>
      <c r="BE153" s="213"/>
      <c r="BF153" s="213"/>
      <c r="BG153" s="213"/>
      <c r="BH153" s="213"/>
      <c r="BI153" s="213"/>
      <c r="BJ153" s="213"/>
      <c r="BK153" s="213"/>
      <c r="BL153" s="213"/>
      <c r="BM153" s="213"/>
      <c r="BN153" s="213"/>
      <c r="BO153" s="213"/>
      <c r="BP153" s="213"/>
      <c r="BQ153" s="213"/>
      <c r="BR153" s="213"/>
      <c r="BS153" s="213" t="s">
        <v>9</v>
      </c>
      <c r="BT153" s="213"/>
      <c r="BU153" s="213"/>
      <c r="BV153" s="213"/>
      <c r="BW153" s="213"/>
      <c r="BX153" s="213"/>
      <c r="BY153" s="213"/>
      <c r="BZ153" s="213"/>
      <c r="CA153" s="213"/>
      <c r="CB153" s="213"/>
      <c r="CC153" s="213"/>
      <c r="CD153" s="213"/>
      <c r="CE153" s="213"/>
      <c r="CF153" s="213"/>
      <c r="CG153" s="213"/>
      <c r="CH153" s="213"/>
      <c r="CI153" s="214">
        <f>CI151+CI152</f>
        <v>3093453.4699999997</v>
      </c>
      <c r="CJ153" s="213"/>
      <c r="CK153" s="213"/>
      <c r="CL153" s="213"/>
      <c r="CM153" s="213"/>
      <c r="CN153" s="213"/>
      <c r="CO153" s="213"/>
      <c r="CP153" s="213"/>
      <c r="CQ153" s="213"/>
      <c r="CR153" s="213"/>
      <c r="CS153" s="213"/>
      <c r="CT153" s="213"/>
      <c r="CU153" s="213"/>
      <c r="CV153" s="213"/>
      <c r="CW153" s="213"/>
      <c r="CX153" s="213"/>
      <c r="CY153" s="213"/>
      <c r="CZ153" s="213"/>
      <c r="DA153" s="229"/>
      <c r="DB153" s="229"/>
      <c r="DC153" s="229"/>
      <c r="DD153" s="229"/>
      <c r="DE153" s="229"/>
      <c r="DF153" s="229"/>
      <c r="DG153" s="229"/>
      <c r="DH153" s="229"/>
      <c r="DI153" s="229"/>
      <c r="DJ153" s="229"/>
      <c r="DK153" s="229"/>
      <c r="DL153" s="229"/>
      <c r="DM153" s="229"/>
      <c r="DN153" s="229"/>
      <c r="DO153" s="229"/>
      <c r="DP153" s="229"/>
      <c r="DQ153" s="229"/>
      <c r="DR153" s="229"/>
      <c r="DS153" s="229"/>
      <c r="DT153" s="229"/>
      <c r="DU153" s="229"/>
      <c r="DV153" s="229"/>
      <c r="DW153" s="229"/>
      <c r="DX153" s="229"/>
      <c r="DY153" s="229"/>
      <c r="DZ153" s="229"/>
      <c r="EA153" s="229"/>
      <c r="EB153" s="229"/>
      <c r="EC153" s="229"/>
      <c r="ED153" s="229"/>
      <c r="EE153" s="229"/>
    </row>
    <row r="154" spans="105:135" s="2" customFormat="1" ht="12" customHeight="1">
      <c r="DA154" s="229"/>
      <c r="DB154" s="229"/>
      <c r="DC154" s="229"/>
      <c r="DD154" s="229"/>
      <c r="DE154" s="229"/>
      <c r="DF154" s="229"/>
      <c r="DG154" s="229"/>
      <c r="DH154" s="229"/>
      <c r="DI154" s="229"/>
      <c r="DJ154" s="229"/>
      <c r="DK154" s="229"/>
      <c r="DL154" s="229"/>
      <c r="DM154" s="229"/>
      <c r="DN154" s="229"/>
      <c r="DO154" s="229"/>
      <c r="DP154" s="229"/>
      <c r="DQ154" s="229"/>
      <c r="DR154" s="229"/>
      <c r="DS154" s="229"/>
      <c r="DT154" s="229"/>
      <c r="DU154" s="229"/>
      <c r="DV154" s="229"/>
      <c r="DW154" s="229"/>
      <c r="DX154" s="229"/>
      <c r="DY154" s="229"/>
      <c r="DZ154" s="229"/>
      <c r="EA154" s="229"/>
      <c r="EB154" s="229"/>
      <c r="EC154" s="229"/>
      <c r="ED154" s="229"/>
      <c r="EE154" s="229"/>
    </row>
    <row r="155" spans="105:135" s="2" customFormat="1" ht="12" customHeight="1">
      <c r="DA155" s="229"/>
      <c r="DB155" s="229"/>
      <c r="DC155" s="229"/>
      <c r="DD155" s="229"/>
      <c r="DE155" s="229"/>
      <c r="DF155" s="229"/>
      <c r="DG155" s="229"/>
      <c r="DH155" s="229"/>
      <c r="DI155" s="229"/>
      <c r="DJ155" s="229"/>
      <c r="DK155" s="229"/>
      <c r="DL155" s="229"/>
      <c r="DM155" s="229"/>
      <c r="DN155" s="229"/>
      <c r="DO155" s="229"/>
      <c r="DP155" s="229"/>
      <c r="DQ155" s="229"/>
      <c r="DR155" s="229"/>
      <c r="DS155" s="229"/>
      <c r="DT155" s="229"/>
      <c r="DU155" s="229"/>
      <c r="DV155" s="229"/>
      <c r="DW155" s="229"/>
      <c r="DX155" s="229"/>
      <c r="DY155" s="229"/>
      <c r="DZ155" s="229"/>
      <c r="EA155" s="229"/>
      <c r="EB155" s="229"/>
      <c r="EC155" s="229"/>
      <c r="ED155" s="229"/>
      <c r="EE155" s="229"/>
    </row>
    <row r="156" spans="105:135" ht="12.75">
      <c r="DA156" s="229"/>
      <c r="DB156" s="229"/>
      <c r="DC156" s="229"/>
      <c r="DD156" s="229"/>
      <c r="DE156" s="229"/>
      <c r="DF156" s="229"/>
      <c r="DG156" s="229"/>
      <c r="DH156" s="229"/>
      <c r="DI156" s="229"/>
      <c r="DJ156" s="229"/>
      <c r="DK156" s="229"/>
      <c r="DL156" s="229"/>
      <c r="DM156" s="229"/>
      <c r="DN156" s="229"/>
      <c r="DO156" s="229"/>
      <c r="DP156" s="229"/>
      <c r="DQ156" s="229"/>
      <c r="DR156" s="229"/>
      <c r="DS156" s="229"/>
      <c r="DT156" s="229"/>
      <c r="DU156" s="229"/>
      <c r="DV156" s="229"/>
      <c r="DW156" s="229"/>
      <c r="DX156" s="229"/>
      <c r="DY156" s="229"/>
      <c r="DZ156" s="229"/>
      <c r="EA156" s="229"/>
      <c r="EB156" s="229"/>
      <c r="EC156" s="229"/>
      <c r="ED156" s="229"/>
      <c r="EE156" s="229"/>
    </row>
    <row r="157" spans="105:135" ht="12.75">
      <c r="DA157" s="229"/>
      <c r="DB157" s="229"/>
      <c r="DC157" s="229"/>
      <c r="DD157" s="229"/>
      <c r="DE157" s="229"/>
      <c r="DF157" s="229"/>
      <c r="DG157" s="229"/>
      <c r="DH157" s="229"/>
      <c r="DI157" s="229"/>
      <c r="DJ157" s="229"/>
      <c r="DK157" s="229"/>
      <c r="DL157" s="229"/>
      <c r="DM157" s="229"/>
      <c r="DN157" s="229"/>
      <c r="DO157" s="229"/>
      <c r="DP157" s="229"/>
      <c r="DQ157" s="229"/>
      <c r="DR157" s="229"/>
      <c r="DS157" s="229"/>
      <c r="DT157" s="229"/>
      <c r="DU157" s="229"/>
      <c r="DV157" s="229"/>
      <c r="DW157" s="229"/>
      <c r="DX157" s="229"/>
      <c r="DY157" s="229"/>
      <c r="DZ157" s="229"/>
      <c r="EA157" s="229"/>
      <c r="EB157" s="229"/>
      <c r="EC157" s="229"/>
      <c r="ED157" s="229"/>
      <c r="EE157" s="229"/>
    </row>
    <row r="158" spans="105:135" ht="12.75">
      <c r="DA158" s="229"/>
      <c r="DB158" s="229"/>
      <c r="DC158" s="229"/>
      <c r="DD158" s="229"/>
      <c r="DE158" s="229"/>
      <c r="DF158" s="229"/>
      <c r="DG158" s="229"/>
      <c r="DH158" s="229"/>
      <c r="DI158" s="229"/>
      <c r="DJ158" s="229"/>
      <c r="DK158" s="229"/>
      <c r="DL158" s="229"/>
      <c r="DM158" s="229"/>
      <c r="DN158" s="229"/>
      <c r="DO158" s="229"/>
      <c r="DP158" s="229"/>
      <c r="DQ158" s="229"/>
      <c r="DR158" s="229"/>
      <c r="DS158" s="229"/>
      <c r="DT158" s="229"/>
      <c r="DU158" s="229"/>
      <c r="DV158" s="229"/>
      <c r="DW158" s="229"/>
      <c r="DX158" s="229"/>
      <c r="DY158" s="229"/>
      <c r="DZ158" s="229"/>
      <c r="EA158" s="229"/>
      <c r="EB158" s="229"/>
      <c r="EC158" s="229"/>
      <c r="ED158" s="229"/>
      <c r="EE158" s="229"/>
    </row>
    <row r="159" spans="105:135" ht="12.75">
      <c r="DA159" s="229"/>
      <c r="DB159" s="229"/>
      <c r="DC159" s="229"/>
      <c r="DD159" s="229"/>
      <c r="DE159" s="229"/>
      <c r="DF159" s="229"/>
      <c r="DG159" s="229"/>
      <c r="DH159" s="229"/>
      <c r="DI159" s="229"/>
      <c r="DJ159" s="229"/>
      <c r="DK159" s="229"/>
      <c r="DL159" s="229"/>
      <c r="DM159" s="229"/>
      <c r="DN159" s="229"/>
      <c r="DO159" s="229"/>
      <c r="DP159" s="229"/>
      <c r="DQ159" s="229"/>
      <c r="DR159" s="229"/>
      <c r="DS159" s="229"/>
      <c r="DT159" s="229"/>
      <c r="DU159" s="229"/>
      <c r="DV159" s="229"/>
      <c r="DW159" s="229"/>
      <c r="DX159" s="229"/>
      <c r="DY159" s="229"/>
      <c r="DZ159" s="229"/>
      <c r="EA159" s="229"/>
      <c r="EB159" s="229"/>
      <c r="EC159" s="229"/>
      <c r="ED159" s="229"/>
      <c r="EE159" s="229"/>
    </row>
    <row r="160" spans="105:135" ht="12.75">
      <c r="DA160" s="229"/>
      <c r="DB160" s="229"/>
      <c r="DC160" s="229"/>
      <c r="DD160" s="229"/>
      <c r="DE160" s="229"/>
      <c r="DF160" s="229"/>
      <c r="DG160" s="229"/>
      <c r="DH160" s="229"/>
      <c r="DI160" s="229"/>
      <c r="DJ160" s="229"/>
      <c r="DK160" s="229"/>
      <c r="DL160" s="229"/>
      <c r="DM160" s="229"/>
      <c r="DN160" s="229"/>
      <c r="DO160" s="229"/>
      <c r="DP160" s="229"/>
      <c r="DQ160" s="229"/>
      <c r="DR160" s="229"/>
      <c r="DS160" s="229"/>
      <c r="DT160" s="229"/>
      <c r="DU160" s="229"/>
      <c r="DV160" s="229"/>
      <c r="DW160" s="229"/>
      <c r="DX160" s="229"/>
      <c r="DY160" s="229"/>
      <c r="DZ160" s="229"/>
      <c r="EA160" s="229"/>
      <c r="EB160" s="229"/>
      <c r="EC160" s="229"/>
      <c r="ED160" s="229"/>
      <c r="EE160" s="229"/>
    </row>
    <row r="161" spans="105:135" ht="12.75">
      <c r="DA161" s="229"/>
      <c r="DB161" s="229"/>
      <c r="DC161" s="229"/>
      <c r="DD161" s="229"/>
      <c r="DE161" s="229"/>
      <c r="DF161" s="229"/>
      <c r="DG161" s="229"/>
      <c r="DH161" s="229"/>
      <c r="DI161" s="229"/>
      <c r="DJ161" s="229"/>
      <c r="DK161" s="229"/>
      <c r="DL161" s="229"/>
      <c r="DM161" s="229"/>
      <c r="DN161" s="229"/>
      <c r="DO161" s="229"/>
      <c r="DP161" s="229"/>
      <c r="DQ161" s="229"/>
      <c r="DR161" s="229"/>
      <c r="DS161" s="229"/>
      <c r="DT161" s="229"/>
      <c r="DU161" s="229"/>
      <c r="DV161" s="229"/>
      <c r="DW161" s="229"/>
      <c r="DX161" s="229"/>
      <c r="DY161" s="229"/>
      <c r="DZ161" s="229"/>
      <c r="EA161" s="229"/>
      <c r="EB161" s="229"/>
      <c r="EC161" s="229"/>
      <c r="ED161" s="229"/>
      <c r="EE161" s="229"/>
    </row>
    <row r="162" spans="105:135" ht="12.75">
      <c r="DA162" s="229"/>
      <c r="DB162" s="229"/>
      <c r="DC162" s="229"/>
      <c r="DD162" s="229"/>
      <c r="DE162" s="229"/>
      <c r="DF162" s="229"/>
      <c r="DG162" s="229"/>
      <c r="DH162" s="229"/>
      <c r="DI162" s="229"/>
      <c r="DJ162" s="229"/>
      <c r="DK162" s="229"/>
      <c r="DL162" s="229"/>
      <c r="DM162" s="229"/>
      <c r="DN162" s="229"/>
      <c r="DO162" s="229"/>
      <c r="DP162" s="229"/>
      <c r="DQ162" s="229"/>
      <c r="DR162" s="229"/>
      <c r="DS162" s="229"/>
      <c r="DT162" s="229"/>
      <c r="DU162" s="229"/>
      <c r="DV162" s="229"/>
      <c r="DW162" s="229"/>
      <c r="DX162" s="229"/>
      <c r="DY162" s="229"/>
      <c r="DZ162" s="229"/>
      <c r="EA162" s="229"/>
      <c r="EB162" s="229"/>
      <c r="EC162" s="229"/>
      <c r="ED162" s="229"/>
      <c r="EE162" s="229"/>
    </row>
    <row r="163" spans="105:135" ht="12.75">
      <c r="DA163" s="229"/>
      <c r="DB163" s="229"/>
      <c r="DC163" s="229"/>
      <c r="DD163" s="229"/>
      <c r="DE163" s="229"/>
      <c r="DF163" s="229"/>
      <c r="DG163" s="229"/>
      <c r="DH163" s="229"/>
      <c r="DI163" s="229"/>
      <c r="DJ163" s="229"/>
      <c r="DK163" s="229"/>
      <c r="DL163" s="229"/>
      <c r="DM163" s="229"/>
      <c r="DN163" s="229"/>
      <c r="DO163" s="229"/>
      <c r="DP163" s="229"/>
      <c r="DQ163" s="229"/>
      <c r="DR163" s="229"/>
      <c r="DS163" s="229"/>
      <c r="DT163" s="229"/>
      <c r="DU163" s="229"/>
      <c r="DV163" s="229"/>
      <c r="DW163" s="229"/>
      <c r="DX163" s="229"/>
      <c r="DY163" s="229"/>
      <c r="DZ163" s="229"/>
      <c r="EA163" s="229"/>
      <c r="EB163" s="229"/>
      <c r="EC163" s="229"/>
      <c r="ED163" s="229"/>
      <c r="EE163" s="229"/>
    </row>
    <row r="164" spans="105:135" ht="12.75">
      <c r="DA164" s="229"/>
      <c r="DB164" s="229"/>
      <c r="DC164" s="229"/>
      <c r="DD164" s="229"/>
      <c r="DE164" s="229"/>
      <c r="DF164" s="229"/>
      <c r="DG164" s="229"/>
      <c r="DH164" s="229"/>
      <c r="DI164" s="229"/>
      <c r="DJ164" s="229"/>
      <c r="DK164" s="229"/>
      <c r="DL164" s="229"/>
      <c r="DM164" s="229"/>
      <c r="DN164" s="229"/>
      <c r="DO164" s="229"/>
      <c r="DP164" s="229"/>
      <c r="DQ164" s="229"/>
      <c r="DR164" s="229"/>
      <c r="DS164" s="229"/>
      <c r="DT164" s="229"/>
      <c r="DU164" s="229"/>
      <c r="DV164" s="229"/>
      <c r="DW164" s="229"/>
      <c r="DX164" s="229"/>
      <c r="DY164" s="229"/>
      <c r="DZ164" s="229"/>
      <c r="EA164" s="229"/>
      <c r="EB164" s="229"/>
      <c r="EC164" s="229"/>
      <c r="ED164" s="229"/>
      <c r="EE164" s="229"/>
    </row>
    <row r="165" spans="105:135" ht="12.75">
      <c r="DA165" s="229"/>
      <c r="DB165" s="229"/>
      <c r="DC165" s="229"/>
      <c r="DD165" s="229"/>
      <c r="DE165" s="229"/>
      <c r="DF165" s="229"/>
      <c r="DG165" s="229"/>
      <c r="DH165" s="229"/>
      <c r="DI165" s="229"/>
      <c r="DJ165" s="229"/>
      <c r="DK165" s="229"/>
      <c r="DL165" s="229"/>
      <c r="DM165" s="229"/>
      <c r="DN165" s="229"/>
      <c r="DO165" s="229"/>
      <c r="DP165" s="229"/>
      <c r="DQ165" s="229"/>
      <c r="DR165" s="229"/>
      <c r="DS165" s="229"/>
      <c r="DT165" s="229"/>
      <c r="DU165" s="229"/>
      <c r="DV165" s="229"/>
      <c r="DW165" s="229"/>
      <c r="DX165" s="229"/>
      <c r="DY165" s="229"/>
      <c r="DZ165" s="229"/>
      <c r="EA165" s="229"/>
      <c r="EB165" s="229"/>
      <c r="EC165" s="229"/>
      <c r="ED165" s="229"/>
      <c r="EE165" s="229"/>
    </row>
    <row r="166" spans="105:135" ht="12.75">
      <c r="DA166" s="229"/>
      <c r="DB166" s="229"/>
      <c r="DC166" s="229"/>
      <c r="DD166" s="229"/>
      <c r="DE166" s="229"/>
      <c r="DF166" s="229"/>
      <c r="DG166" s="229"/>
      <c r="DH166" s="229"/>
      <c r="DI166" s="229"/>
      <c r="DJ166" s="229"/>
      <c r="DK166" s="229"/>
      <c r="DL166" s="229"/>
      <c r="DM166" s="229"/>
      <c r="DN166" s="229"/>
      <c r="DO166" s="229"/>
      <c r="DP166" s="229"/>
      <c r="DQ166" s="229"/>
      <c r="DR166" s="229"/>
      <c r="DS166" s="229"/>
      <c r="DT166" s="229"/>
      <c r="DU166" s="229"/>
      <c r="DV166" s="229"/>
      <c r="DW166" s="229"/>
      <c r="DX166" s="229"/>
      <c r="DY166" s="229"/>
      <c r="DZ166" s="229"/>
      <c r="EA166" s="229"/>
      <c r="EB166" s="229"/>
      <c r="EC166" s="229"/>
      <c r="ED166" s="229"/>
      <c r="EE166" s="229"/>
    </row>
    <row r="167" spans="105:135" ht="12.75">
      <c r="DA167" s="229"/>
      <c r="DB167" s="229"/>
      <c r="DC167" s="229"/>
      <c r="DD167" s="229"/>
      <c r="DE167" s="229"/>
      <c r="DF167" s="229"/>
      <c r="DG167" s="229"/>
      <c r="DH167" s="229"/>
      <c r="DI167" s="229"/>
      <c r="DJ167" s="229"/>
      <c r="DK167" s="229"/>
      <c r="DL167" s="229"/>
      <c r="DM167" s="229"/>
      <c r="DN167" s="229"/>
      <c r="DO167" s="229"/>
      <c r="DP167" s="229"/>
      <c r="DQ167" s="229"/>
      <c r="DR167" s="229"/>
      <c r="DS167" s="229"/>
      <c r="DT167" s="229"/>
      <c r="DU167" s="229"/>
      <c r="DV167" s="229"/>
      <c r="DW167" s="229"/>
      <c r="DX167" s="229"/>
      <c r="DY167" s="229"/>
      <c r="DZ167" s="229"/>
      <c r="EA167" s="229"/>
      <c r="EB167" s="229"/>
      <c r="EC167" s="229"/>
      <c r="ED167" s="229"/>
      <c r="EE167" s="229"/>
    </row>
    <row r="168" spans="105:135" ht="12.75">
      <c r="DA168" s="229"/>
      <c r="DB168" s="229"/>
      <c r="DC168" s="229"/>
      <c r="DD168" s="229"/>
      <c r="DE168" s="229"/>
      <c r="DF168" s="229"/>
      <c r="DG168" s="229"/>
      <c r="DH168" s="229"/>
      <c r="DI168" s="229"/>
      <c r="DJ168" s="229"/>
      <c r="DK168" s="229"/>
      <c r="DL168" s="229"/>
      <c r="DM168" s="229"/>
      <c r="DN168" s="229"/>
      <c r="DO168" s="229"/>
      <c r="DP168" s="229"/>
      <c r="DQ168" s="229"/>
      <c r="DR168" s="229"/>
      <c r="DS168" s="229"/>
      <c r="DT168" s="229"/>
      <c r="DU168" s="229"/>
      <c r="DV168" s="229"/>
      <c r="DW168" s="229"/>
      <c r="DX168" s="229"/>
      <c r="DY168" s="229"/>
      <c r="DZ168" s="229"/>
      <c r="EA168" s="229"/>
      <c r="EB168" s="229"/>
      <c r="EC168" s="229"/>
      <c r="ED168" s="229"/>
      <c r="EE168" s="229"/>
    </row>
    <row r="169" spans="105:135" ht="12.75">
      <c r="DA169" s="229"/>
      <c r="DB169" s="229"/>
      <c r="DC169" s="229"/>
      <c r="DD169" s="229"/>
      <c r="DE169" s="229"/>
      <c r="DF169" s="229"/>
      <c r="DG169" s="229"/>
      <c r="DH169" s="229"/>
      <c r="DI169" s="229"/>
      <c r="DJ169" s="229"/>
      <c r="DK169" s="229"/>
      <c r="DL169" s="229"/>
      <c r="DM169" s="229"/>
      <c r="DN169" s="229"/>
      <c r="DO169" s="229"/>
      <c r="DP169" s="229"/>
      <c r="DQ169" s="229"/>
      <c r="DR169" s="229"/>
      <c r="DS169" s="229"/>
      <c r="DT169" s="229"/>
      <c r="DU169" s="229"/>
      <c r="DV169" s="229"/>
      <c r="DW169" s="229"/>
      <c r="DX169" s="229"/>
      <c r="DY169" s="229"/>
      <c r="DZ169" s="229"/>
      <c r="EA169" s="229"/>
      <c r="EB169" s="229"/>
      <c r="EC169" s="229"/>
      <c r="ED169" s="229"/>
      <c r="EE169" s="229"/>
    </row>
    <row r="170" spans="105:135" ht="12.75">
      <c r="DA170" s="229"/>
      <c r="DB170" s="229"/>
      <c r="DC170" s="229"/>
      <c r="DD170" s="229"/>
      <c r="DE170" s="229"/>
      <c r="DF170" s="229"/>
      <c r="DG170" s="229"/>
      <c r="DH170" s="229"/>
      <c r="DI170" s="229"/>
      <c r="DJ170" s="229"/>
      <c r="DK170" s="229"/>
      <c r="DL170" s="229"/>
      <c r="DM170" s="229"/>
      <c r="DN170" s="229"/>
      <c r="DO170" s="229"/>
      <c r="DP170" s="229"/>
      <c r="DQ170" s="229"/>
      <c r="DR170" s="229"/>
      <c r="DS170" s="229"/>
      <c r="DT170" s="229"/>
      <c r="DU170" s="229"/>
      <c r="DV170" s="229"/>
      <c r="DW170" s="229"/>
      <c r="DX170" s="229"/>
      <c r="DY170" s="229"/>
      <c r="DZ170" s="229"/>
      <c r="EA170" s="229"/>
      <c r="EB170" s="229"/>
      <c r="EC170" s="229"/>
      <c r="ED170" s="229"/>
      <c r="EE170" s="229"/>
    </row>
    <row r="171" spans="105:135" ht="12.75">
      <c r="DA171" s="229"/>
      <c r="DB171" s="229"/>
      <c r="DC171" s="229"/>
      <c r="DD171" s="229"/>
      <c r="DE171" s="229"/>
      <c r="DF171" s="229"/>
      <c r="DG171" s="229"/>
      <c r="DH171" s="229"/>
      <c r="DI171" s="229"/>
      <c r="DJ171" s="229"/>
      <c r="DK171" s="229"/>
      <c r="DL171" s="229"/>
      <c r="DM171" s="229"/>
      <c r="DN171" s="229"/>
      <c r="DO171" s="229"/>
      <c r="DP171" s="229"/>
      <c r="DQ171" s="229"/>
      <c r="DR171" s="229"/>
      <c r="DS171" s="229"/>
      <c r="DT171" s="229"/>
      <c r="DU171" s="229"/>
      <c r="DV171" s="229"/>
      <c r="DW171" s="229"/>
      <c r="DX171" s="229"/>
      <c r="DY171" s="229"/>
      <c r="DZ171" s="229"/>
      <c r="EA171" s="229"/>
      <c r="EB171" s="229"/>
      <c r="EC171" s="229"/>
      <c r="ED171" s="229"/>
      <c r="EE171" s="229"/>
    </row>
    <row r="172" spans="105:135" ht="12.75">
      <c r="DA172" s="229"/>
      <c r="DB172" s="229"/>
      <c r="DC172" s="229"/>
      <c r="DD172" s="229"/>
      <c r="DE172" s="229"/>
      <c r="DF172" s="229"/>
      <c r="DG172" s="229"/>
      <c r="DH172" s="229"/>
      <c r="DI172" s="229"/>
      <c r="DJ172" s="229"/>
      <c r="DK172" s="229"/>
      <c r="DL172" s="229"/>
      <c r="DM172" s="229"/>
      <c r="DN172" s="229"/>
      <c r="DO172" s="229"/>
      <c r="DP172" s="229"/>
      <c r="DQ172" s="229"/>
      <c r="DR172" s="229"/>
      <c r="DS172" s="229"/>
      <c r="DT172" s="229"/>
      <c r="DU172" s="229"/>
      <c r="DV172" s="229"/>
      <c r="DW172" s="229"/>
      <c r="DX172" s="229"/>
      <c r="DY172" s="229"/>
      <c r="DZ172" s="229"/>
      <c r="EA172" s="229"/>
      <c r="EB172" s="229"/>
      <c r="EC172" s="229"/>
      <c r="ED172" s="229"/>
      <c r="EE172" s="229"/>
    </row>
    <row r="173" spans="105:135" ht="12.75">
      <c r="DA173" s="229"/>
      <c r="DB173" s="229"/>
      <c r="DC173" s="229"/>
      <c r="DD173" s="229"/>
      <c r="DE173" s="229"/>
      <c r="DF173" s="229"/>
      <c r="DG173" s="229"/>
      <c r="DH173" s="229"/>
      <c r="DI173" s="229"/>
      <c r="DJ173" s="229"/>
      <c r="DK173" s="229"/>
      <c r="DL173" s="229"/>
      <c r="DM173" s="229"/>
      <c r="DN173" s="229"/>
      <c r="DO173" s="229"/>
      <c r="DP173" s="229"/>
      <c r="DQ173" s="229"/>
      <c r="DR173" s="229"/>
      <c r="DS173" s="229"/>
      <c r="DT173" s="229"/>
      <c r="DU173" s="229"/>
      <c r="DV173" s="229"/>
      <c r="DW173" s="229"/>
      <c r="DX173" s="229"/>
      <c r="DY173" s="229"/>
      <c r="DZ173" s="229"/>
      <c r="EA173" s="229"/>
      <c r="EB173" s="229"/>
      <c r="EC173" s="229"/>
      <c r="ED173" s="229"/>
      <c r="EE173" s="229"/>
    </row>
  </sheetData>
  <sheetProtection/>
  <mergeCells count="511">
    <mergeCell ref="A143:F143"/>
    <mergeCell ref="A1:EE1"/>
    <mergeCell ref="A5:EE5"/>
    <mergeCell ref="AJ4:EE4"/>
    <mergeCell ref="AE13:AM15"/>
    <mergeCell ref="F13:AD15"/>
    <mergeCell ref="A9:EE10"/>
    <mergeCell ref="A11:EE11"/>
    <mergeCell ref="BS142:CH142"/>
    <mergeCell ref="CI142:CZ142"/>
    <mergeCell ref="CI153:CZ153"/>
    <mergeCell ref="CI150:CZ150"/>
    <mergeCell ref="A150:F150"/>
    <mergeCell ref="G150:BB150"/>
    <mergeCell ref="BC150:BR150"/>
    <mergeCell ref="CI151:CZ151"/>
    <mergeCell ref="A151:F151"/>
    <mergeCell ref="G151:BB151"/>
    <mergeCell ref="BS150:CH150"/>
    <mergeCell ref="A153:F153"/>
    <mergeCell ref="A144:F144"/>
    <mergeCell ref="G153:BB153"/>
    <mergeCell ref="BC153:BR153"/>
    <mergeCell ref="BS153:CH153"/>
    <mergeCell ref="A147:CZ147"/>
    <mergeCell ref="A149:F149"/>
    <mergeCell ref="G149:BB149"/>
    <mergeCell ref="BC149:BR149"/>
    <mergeCell ref="BS149:CH149"/>
    <mergeCell ref="CI149:CZ149"/>
    <mergeCell ref="CI152:CZ152"/>
    <mergeCell ref="A152:F152"/>
    <mergeCell ref="G152:BB152"/>
    <mergeCell ref="BC152:BR152"/>
    <mergeCell ref="BS145:CH145"/>
    <mergeCell ref="CI145:CZ145"/>
    <mergeCell ref="BS152:CH152"/>
    <mergeCell ref="BC151:BR151"/>
    <mergeCell ref="BS151:CH151"/>
    <mergeCell ref="A145:F145"/>
    <mergeCell ref="G145:BR145"/>
    <mergeCell ref="A136:F136"/>
    <mergeCell ref="A140:CZ140"/>
    <mergeCell ref="BC137:BR137"/>
    <mergeCell ref="A138:F138"/>
    <mergeCell ref="G138:BB138"/>
    <mergeCell ref="G143:BR143"/>
    <mergeCell ref="BS143:CH143"/>
    <mergeCell ref="CI143:CZ143"/>
    <mergeCell ref="G142:BR142"/>
    <mergeCell ref="G144:BR144"/>
    <mergeCell ref="BS144:CH144"/>
    <mergeCell ref="CI144:CZ144"/>
    <mergeCell ref="A128:F128"/>
    <mergeCell ref="G128:BB128"/>
    <mergeCell ref="A129:F129"/>
    <mergeCell ref="G129:BB129"/>
    <mergeCell ref="BS131:CH131"/>
    <mergeCell ref="BC138:BR138"/>
    <mergeCell ref="BS138:CH138"/>
    <mergeCell ref="BC136:BR136"/>
    <mergeCell ref="BS136:CH136"/>
    <mergeCell ref="CI136:CZ136"/>
    <mergeCell ref="A133:CZ133"/>
    <mergeCell ref="A135:F135"/>
    <mergeCell ref="G135:BB135"/>
    <mergeCell ref="BC135:BR135"/>
    <mergeCell ref="A131:F131"/>
    <mergeCell ref="G131:BB131"/>
    <mergeCell ref="CI130:CZ130"/>
    <mergeCell ref="BS135:CH135"/>
    <mergeCell ref="CI135:CZ135"/>
    <mergeCell ref="A132:CZ132"/>
    <mergeCell ref="BC131:BR131"/>
    <mergeCell ref="A134:CZ134"/>
    <mergeCell ref="CI131:CZ131"/>
    <mergeCell ref="BC128:BR128"/>
    <mergeCell ref="BS128:CH128"/>
    <mergeCell ref="BC129:BR129"/>
    <mergeCell ref="BS129:CH129"/>
    <mergeCell ref="A130:F130"/>
    <mergeCell ref="G130:BB130"/>
    <mergeCell ref="BS130:CH130"/>
    <mergeCell ref="CI128:CZ128"/>
    <mergeCell ref="CI129:CZ129"/>
    <mergeCell ref="BC130:BR130"/>
    <mergeCell ref="A127:F127"/>
    <mergeCell ref="A123:F123"/>
    <mergeCell ref="G123:AN123"/>
    <mergeCell ref="AO123:BD123"/>
    <mergeCell ref="G127:BB127"/>
    <mergeCell ref="BC127:BR127"/>
    <mergeCell ref="A124:CZ124"/>
    <mergeCell ref="A126:CZ126"/>
    <mergeCell ref="A125:CZ125"/>
    <mergeCell ref="BE123:BT123"/>
    <mergeCell ref="BS127:CH127"/>
    <mergeCell ref="CI127:CZ127"/>
    <mergeCell ref="BU122:CJ122"/>
    <mergeCell ref="CK122:CZ122"/>
    <mergeCell ref="CK123:CZ123"/>
    <mergeCell ref="BE122:BT122"/>
    <mergeCell ref="BU123:CJ123"/>
    <mergeCell ref="A122:F122"/>
    <mergeCell ref="G122:AN122"/>
    <mergeCell ref="AO122:BD122"/>
    <mergeCell ref="A119:CZ119"/>
    <mergeCell ref="G121:AN121"/>
    <mergeCell ref="AO121:BD121"/>
    <mergeCell ref="BE121:BT121"/>
    <mergeCell ref="BU121:CJ121"/>
    <mergeCell ref="CK121:CZ121"/>
    <mergeCell ref="A120:F120"/>
    <mergeCell ref="BE120:BT120"/>
    <mergeCell ref="A115:F115"/>
    <mergeCell ref="G115:BB115"/>
    <mergeCell ref="BC115:BR115"/>
    <mergeCell ref="BS115:CH115"/>
    <mergeCell ref="BU120:CJ120"/>
    <mergeCell ref="A117:CZ117"/>
    <mergeCell ref="CI116:CZ116"/>
    <mergeCell ref="G114:BB114"/>
    <mergeCell ref="BC114:BR114"/>
    <mergeCell ref="BS114:CH114"/>
    <mergeCell ref="CI114:CZ114"/>
    <mergeCell ref="BC113:BR113"/>
    <mergeCell ref="BS113:CH113"/>
    <mergeCell ref="A121:F121"/>
    <mergeCell ref="A116:F116"/>
    <mergeCell ref="G116:BB116"/>
    <mergeCell ref="BC116:BR116"/>
    <mergeCell ref="BS116:CH116"/>
    <mergeCell ref="CI115:CZ115"/>
    <mergeCell ref="A118:CZ118"/>
    <mergeCell ref="CK120:CZ120"/>
    <mergeCell ref="G120:AN120"/>
    <mergeCell ref="AO120:BD120"/>
    <mergeCell ref="A114:F114"/>
    <mergeCell ref="A109:CZ109"/>
    <mergeCell ref="A111:CZ111"/>
    <mergeCell ref="A110:CZ110"/>
    <mergeCell ref="A112:F112"/>
    <mergeCell ref="G112:BB112"/>
    <mergeCell ref="A113:F113"/>
    <mergeCell ref="G113:BB113"/>
    <mergeCell ref="CI112:CZ112"/>
    <mergeCell ref="CI113:CZ113"/>
    <mergeCell ref="A108:F108"/>
    <mergeCell ref="G108:AN108"/>
    <mergeCell ref="AO108:BD108"/>
    <mergeCell ref="BC112:BR112"/>
    <mergeCell ref="BS112:CH112"/>
    <mergeCell ref="BE108:BT108"/>
    <mergeCell ref="BU108:CJ108"/>
    <mergeCell ref="BU107:CJ107"/>
    <mergeCell ref="CK107:CZ107"/>
    <mergeCell ref="A107:F107"/>
    <mergeCell ref="G107:AN107"/>
    <mergeCell ref="AO107:BD107"/>
    <mergeCell ref="BE107:BT107"/>
    <mergeCell ref="CK108:CZ108"/>
    <mergeCell ref="BU105:CJ105"/>
    <mergeCell ref="CK105:CZ105"/>
    <mergeCell ref="BU106:CJ106"/>
    <mergeCell ref="CK106:CZ106"/>
    <mergeCell ref="A146:CZ146"/>
    <mergeCell ref="G137:BB137"/>
    <mergeCell ref="BS137:CH137"/>
    <mergeCell ref="CI137:CZ137"/>
    <mergeCell ref="A139:CZ139"/>
    <mergeCell ref="A148:CZ148"/>
    <mergeCell ref="A105:F105"/>
    <mergeCell ref="G105:AN105"/>
    <mergeCell ref="AO105:BD105"/>
    <mergeCell ref="BE105:BT105"/>
    <mergeCell ref="A106:F106"/>
    <mergeCell ref="G106:AN106"/>
    <mergeCell ref="AO106:BD106"/>
    <mergeCell ref="BE106:BT106"/>
    <mergeCell ref="A137:F137"/>
    <mergeCell ref="BU104:CJ104"/>
    <mergeCell ref="CK104:CZ104"/>
    <mergeCell ref="A104:F104"/>
    <mergeCell ref="G104:AN104"/>
    <mergeCell ref="AO104:BD104"/>
    <mergeCell ref="BE104:BT104"/>
    <mergeCell ref="A141:CZ141"/>
    <mergeCell ref="CI138:CZ138"/>
    <mergeCell ref="G136:BB136"/>
    <mergeCell ref="A142:F142"/>
    <mergeCell ref="A95:F95"/>
    <mergeCell ref="G95:BB95"/>
    <mergeCell ref="BC95:BR95"/>
    <mergeCell ref="BS95:CH95"/>
    <mergeCell ref="A97:CZ97"/>
    <mergeCell ref="A99:CZ99"/>
    <mergeCell ref="A101:CZ101"/>
    <mergeCell ref="A103:CZ103"/>
    <mergeCell ref="A94:F94"/>
    <mergeCell ref="G94:BB94"/>
    <mergeCell ref="BC94:BR94"/>
    <mergeCell ref="BS94:CH94"/>
    <mergeCell ref="CI96:CZ96"/>
    <mergeCell ref="A96:F96"/>
    <mergeCell ref="G96:BB96"/>
    <mergeCell ref="BC96:BR96"/>
    <mergeCell ref="BS96:CH96"/>
    <mergeCell ref="CI93:CZ93"/>
    <mergeCell ref="G93:BB93"/>
    <mergeCell ref="BC93:BR93"/>
    <mergeCell ref="BS93:CH93"/>
    <mergeCell ref="CI94:CZ94"/>
    <mergeCell ref="A91:CZ91"/>
    <mergeCell ref="CI92:CZ92"/>
    <mergeCell ref="CI86:CZ86"/>
    <mergeCell ref="A88:CZ88"/>
    <mergeCell ref="A86:F86"/>
    <mergeCell ref="G86:BB86"/>
    <mergeCell ref="BC86:BR86"/>
    <mergeCell ref="CI85:CZ85"/>
    <mergeCell ref="A84:F84"/>
    <mergeCell ref="G84:BB84"/>
    <mergeCell ref="A89:CZ89"/>
    <mergeCell ref="A90:X90"/>
    <mergeCell ref="Y90:CZ90"/>
    <mergeCell ref="BS76:CC76"/>
    <mergeCell ref="A77:CZ77"/>
    <mergeCell ref="CI82:CZ82"/>
    <mergeCell ref="BS86:CH86"/>
    <mergeCell ref="A87:CZ87"/>
    <mergeCell ref="CI84:CZ84"/>
    <mergeCell ref="A85:F85"/>
    <mergeCell ref="G85:BB85"/>
    <mergeCell ref="BC85:BR85"/>
    <mergeCell ref="BS85:CH85"/>
    <mergeCell ref="G74:BB74"/>
    <mergeCell ref="BC74:BR74"/>
    <mergeCell ref="BS74:CC74"/>
    <mergeCell ref="BC84:BR84"/>
    <mergeCell ref="BS84:CH84"/>
    <mergeCell ref="CD76:CZ76"/>
    <mergeCell ref="A78:CZ78"/>
    <mergeCell ref="A76:F76"/>
    <mergeCell ref="G76:BB76"/>
    <mergeCell ref="BC76:BR76"/>
    <mergeCell ref="A69:CZ69"/>
    <mergeCell ref="A71:CZ71"/>
    <mergeCell ref="A70:X70"/>
    <mergeCell ref="CD74:CZ74"/>
    <mergeCell ref="A75:F75"/>
    <mergeCell ref="G75:BB75"/>
    <mergeCell ref="BC75:BR75"/>
    <mergeCell ref="BS75:CC75"/>
    <mergeCell ref="CD75:CZ75"/>
    <mergeCell ref="A74:F74"/>
    <mergeCell ref="CI66:CZ66"/>
    <mergeCell ref="A68:CZ68"/>
    <mergeCell ref="A66:F66"/>
    <mergeCell ref="G66:BB66"/>
    <mergeCell ref="BC66:BR66"/>
    <mergeCell ref="BS66:CH66"/>
    <mergeCell ref="A60:Y60"/>
    <mergeCell ref="Z60:CZ60"/>
    <mergeCell ref="A61:CZ62"/>
    <mergeCell ref="A63:F63"/>
    <mergeCell ref="BC63:BR63"/>
    <mergeCell ref="BS63:CH63"/>
    <mergeCell ref="CI63:CZ63"/>
    <mergeCell ref="G63:BB63"/>
    <mergeCell ref="A56:CZ56"/>
    <mergeCell ref="A57:CZ57"/>
    <mergeCell ref="A59:CZ59"/>
    <mergeCell ref="A55:E55"/>
    <mergeCell ref="F55:BU55"/>
    <mergeCell ref="BV55:CK55"/>
    <mergeCell ref="CL55:CZ55"/>
    <mergeCell ref="A58:CZ58"/>
    <mergeCell ref="A54:E54"/>
    <mergeCell ref="G54:BU54"/>
    <mergeCell ref="BV54:CK54"/>
    <mergeCell ref="CL54:CZ54"/>
    <mergeCell ref="A53:E53"/>
    <mergeCell ref="G53:BU53"/>
    <mergeCell ref="BV53:CK53"/>
    <mergeCell ref="CL53:CZ53"/>
    <mergeCell ref="A52:E52"/>
    <mergeCell ref="G52:BU52"/>
    <mergeCell ref="BV52:CK52"/>
    <mergeCell ref="CL52:CZ52"/>
    <mergeCell ref="A51:E51"/>
    <mergeCell ref="G51:BU51"/>
    <mergeCell ref="BV51:CK51"/>
    <mergeCell ref="CL51:CZ51"/>
    <mergeCell ref="A50:E50"/>
    <mergeCell ref="G50:BU50"/>
    <mergeCell ref="BV50:CK50"/>
    <mergeCell ref="CL50:CZ50"/>
    <mergeCell ref="A48:E49"/>
    <mergeCell ref="G48:BU48"/>
    <mergeCell ref="BV48:CK49"/>
    <mergeCell ref="CL48:CZ49"/>
    <mergeCell ref="G49:BU49"/>
    <mergeCell ref="CL43:CZ44"/>
    <mergeCell ref="G44:BU44"/>
    <mergeCell ref="A47:E47"/>
    <mergeCell ref="G47:BU47"/>
    <mergeCell ref="BV47:CK47"/>
    <mergeCell ref="CL47:CZ47"/>
    <mergeCell ref="A46:E46"/>
    <mergeCell ref="G46:BU46"/>
    <mergeCell ref="BV46:CK46"/>
    <mergeCell ref="CL46:CZ46"/>
    <mergeCell ref="F41:BU41"/>
    <mergeCell ref="BV41:CK41"/>
    <mergeCell ref="CL41:CZ41"/>
    <mergeCell ref="A45:E45"/>
    <mergeCell ref="G45:BU45"/>
    <mergeCell ref="BV45:CK45"/>
    <mergeCell ref="CL45:CZ45"/>
    <mergeCell ref="A43:E44"/>
    <mergeCell ref="G43:BU43"/>
    <mergeCell ref="BV43:CK44"/>
    <mergeCell ref="A40:E40"/>
    <mergeCell ref="F40:BU40"/>
    <mergeCell ref="BV40:CK40"/>
    <mergeCell ref="CL40:CZ40"/>
    <mergeCell ref="A39:CZ39"/>
    <mergeCell ref="A42:E42"/>
    <mergeCell ref="G42:BU42"/>
    <mergeCell ref="BV42:CK42"/>
    <mergeCell ref="CL42:CZ42"/>
    <mergeCell ref="A41:E41"/>
    <mergeCell ref="CI35:CZ35"/>
    <mergeCell ref="AD36:AX36"/>
    <mergeCell ref="AY36:BP36"/>
    <mergeCell ref="BQ36:CH36"/>
    <mergeCell ref="CI36:CZ36"/>
    <mergeCell ref="A38:CZ38"/>
    <mergeCell ref="A35:E35"/>
    <mergeCell ref="F35:AC35"/>
    <mergeCell ref="AD35:AX35"/>
    <mergeCell ref="AY35:BP35"/>
    <mergeCell ref="AY34:BP34"/>
    <mergeCell ref="CI32:CZ32"/>
    <mergeCell ref="A33:E33"/>
    <mergeCell ref="F33:AC33"/>
    <mergeCell ref="AD33:AX33"/>
    <mergeCell ref="BQ35:CH35"/>
    <mergeCell ref="BQ33:CH33"/>
    <mergeCell ref="BQ34:CH34"/>
    <mergeCell ref="CI34:CZ34"/>
    <mergeCell ref="A32:E32"/>
    <mergeCell ref="BA18:BL18"/>
    <mergeCell ref="BA19:BL19"/>
    <mergeCell ref="BM18:BX18"/>
    <mergeCell ref="BM19:BX19"/>
    <mergeCell ref="BQ32:CH32"/>
    <mergeCell ref="BY19:CL19"/>
    <mergeCell ref="AD27:BB27"/>
    <mergeCell ref="BC27:BR27"/>
    <mergeCell ref="BC24:BR24"/>
    <mergeCell ref="CI25:CZ25"/>
    <mergeCell ref="AE19:AM19"/>
    <mergeCell ref="A20:AD20"/>
    <mergeCell ref="BA17:BL17"/>
    <mergeCell ref="BY17:CL17"/>
    <mergeCell ref="CI28:CZ28"/>
    <mergeCell ref="A28:AC28"/>
    <mergeCell ref="BS26:CH26"/>
    <mergeCell ref="AE20:AM20"/>
    <mergeCell ref="CM17:CX17"/>
    <mergeCell ref="CI27:CZ27"/>
    <mergeCell ref="A36:AC36"/>
    <mergeCell ref="A29:CZ29"/>
    <mergeCell ref="CM19:CX19"/>
    <mergeCell ref="CY19:DN19"/>
    <mergeCell ref="CM20:CX20"/>
    <mergeCell ref="CY20:DN20"/>
    <mergeCell ref="CI33:CZ33"/>
    <mergeCell ref="A34:E34"/>
    <mergeCell ref="BY20:CL20"/>
    <mergeCell ref="A30:CZ30"/>
    <mergeCell ref="F34:AC34"/>
    <mergeCell ref="AD34:AX34"/>
    <mergeCell ref="BC25:BR25"/>
    <mergeCell ref="BS25:CH25"/>
    <mergeCell ref="F32:AC32"/>
    <mergeCell ref="AD32:AX32"/>
    <mergeCell ref="AY32:BP32"/>
    <mergeCell ref="A31:CZ31"/>
    <mergeCell ref="BS28:CH28"/>
    <mergeCell ref="AY33:BP33"/>
    <mergeCell ref="CI26:CZ26"/>
    <mergeCell ref="DO20:EE20"/>
    <mergeCell ref="AN20:AZ20"/>
    <mergeCell ref="AN19:AZ19"/>
    <mergeCell ref="AN18:AZ18"/>
    <mergeCell ref="BA20:BL20"/>
    <mergeCell ref="AD26:BB26"/>
    <mergeCell ref="BC26:BR26"/>
    <mergeCell ref="CI24:CZ24"/>
    <mergeCell ref="BM20:BX20"/>
    <mergeCell ref="A12:EE12"/>
    <mergeCell ref="CM16:CX16"/>
    <mergeCell ref="BM17:BX17"/>
    <mergeCell ref="DO17:EE17"/>
    <mergeCell ref="AN17:AZ17"/>
    <mergeCell ref="BY18:CL18"/>
    <mergeCell ref="BM16:BX16"/>
    <mergeCell ref="A18:E18"/>
    <mergeCell ref="CY18:DN18"/>
    <mergeCell ref="CY17:DN17"/>
    <mergeCell ref="BA16:BL16"/>
    <mergeCell ref="BY15:CL15"/>
    <mergeCell ref="CY13:DN15"/>
    <mergeCell ref="F19:AD19"/>
    <mergeCell ref="F16:AD16"/>
    <mergeCell ref="DO18:EE18"/>
    <mergeCell ref="CM18:CX18"/>
    <mergeCell ref="BY16:CL16"/>
    <mergeCell ref="DO19:EE19"/>
    <mergeCell ref="AN14:AZ15"/>
    <mergeCell ref="AE18:AM18"/>
    <mergeCell ref="F17:AD17"/>
    <mergeCell ref="F24:AC24"/>
    <mergeCell ref="AE17:AM17"/>
    <mergeCell ref="A13:E15"/>
    <mergeCell ref="AN16:AZ16"/>
    <mergeCell ref="A19:E19"/>
    <mergeCell ref="A22:CZ22"/>
    <mergeCell ref="BA15:BL15"/>
    <mergeCell ref="BM15:BX15"/>
    <mergeCell ref="DO16:EE16"/>
    <mergeCell ref="CM13:CX15"/>
    <mergeCell ref="AN13:CL13"/>
    <mergeCell ref="BA14:CL14"/>
    <mergeCell ref="A26:E26"/>
    <mergeCell ref="F26:AC26"/>
    <mergeCell ref="AE16:AM16"/>
    <mergeCell ref="A16:E16"/>
    <mergeCell ref="A17:E17"/>
    <mergeCell ref="F18:AD18"/>
    <mergeCell ref="A21:EE21"/>
    <mergeCell ref="A2:EE2"/>
    <mergeCell ref="A6:EE6"/>
    <mergeCell ref="W8:EE8"/>
    <mergeCell ref="A4:AI4"/>
    <mergeCell ref="A7:EE7"/>
    <mergeCell ref="A3:EE3"/>
    <mergeCell ref="A8:V8"/>
    <mergeCell ref="DO13:EE15"/>
    <mergeCell ref="CY16:DN16"/>
    <mergeCell ref="DA22:EE173"/>
    <mergeCell ref="A37:CZ37"/>
    <mergeCell ref="A27:E27"/>
    <mergeCell ref="F27:AC27"/>
    <mergeCell ref="CI64:CZ64"/>
    <mergeCell ref="BS27:CH27"/>
    <mergeCell ref="AD24:BB24"/>
    <mergeCell ref="BS24:CH24"/>
    <mergeCell ref="A23:CZ23"/>
    <mergeCell ref="A24:E24"/>
    <mergeCell ref="A25:E25"/>
    <mergeCell ref="F25:AC25"/>
    <mergeCell ref="AD25:BB25"/>
    <mergeCell ref="CI65:CZ65"/>
    <mergeCell ref="BS64:CH64"/>
    <mergeCell ref="A64:F64"/>
    <mergeCell ref="G64:BB64"/>
    <mergeCell ref="BC64:BR64"/>
    <mergeCell ref="AD28:BB28"/>
    <mergeCell ref="BC28:BR28"/>
    <mergeCell ref="A65:F65"/>
    <mergeCell ref="G65:BB65"/>
    <mergeCell ref="BC65:BR65"/>
    <mergeCell ref="BS65:CH65"/>
    <mergeCell ref="G73:BB73"/>
    <mergeCell ref="BC73:BR73"/>
    <mergeCell ref="BS73:CC73"/>
    <mergeCell ref="CD73:CZ73"/>
    <mergeCell ref="A67:CZ67"/>
    <mergeCell ref="A72:F72"/>
    <mergeCell ref="A83:F83"/>
    <mergeCell ref="BC83:BR83"/>
    <mergeCell ref="BS83:CH83"/>
    <mergeCell ref="CI83:CZ83"/>
    <mergeCell ref="A82:F82"/>
    <mergeCell ref="G82:BB82"/>
    <mergeCell ref="BC82:BR82"/>
    <mergeCell ref="BS82:CH82"/>
    <mergeCell ref="G83:BB83"/>
    <mergeCell ref="Y70:CZ70"/>
    <mergeCell ref="A79:CZ79"/>
    <mergeCell ref="A81:CZ81"/>
    <mergeCell ref="A80:X80"/>
    <mergeCell ref="Y80:CZ80"/>
    <mergeCell ref="CD72:CZ72"/>
    <mergeCell ref="A73:F73"/>
    <mergeCell ref="G72:BB72"/>
    <mergeCell ref="BC72:BR72"/>
    <mergeCell ref="BS72:CC72"/>
    <mergeCell ref="A98:CZ98"/>
    <mergeCell ref="W100:CZ100"/>
    <mergeCell ref="A100:V100"/>
    <mergeCell ref="A102:CZ102"/>
    <mergeCell ref="A93:F93"/>
    <mergeCell ref="A92:F92"/>
    <mergeCell ref="G92:BB92"/>
    <mergeCell ref="BC92:BR92"/>
    <mergeCell ref="BS92:CH92"/>
    <mergeCell ref="CI95:CZ95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72" r:id="rId1"/>
  <rowBreaks count="3" manualBreakCount="3">
    <brk id="56" max="134" man="1"/>
    <brk id="97" max="134" man="1"/>
    <brk id="153" max="13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E171"/>
  <sheetViews>
    <sheetView view="pageLayout" workbookViewId="0" topLeftCell="A1">
      <selection activeCell="BS91" sqref="BS91:CH91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55" t="s">
        <v>247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</row>
    <row r="2" spans="1:135" s="7" customFormat="1" ht="30" customHeight="1">
      <c r="A2" s="259" t="s">
        <v>13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</row>
    <row r="3" spans="1:135" ht="12.7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</row>
    <row r="4" spans="1:135" ht="28.5" customHeight="1">
      <c r="A4" s="256" t="s">
        <v>10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7" t="s">
        <v>161</v>
      </c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</row>
    <row r="5" spans="1:135" ht="12.7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</row>
    <row r="6" spans="1:135" s="2" customFormat="1" ht="13.5">
      <c r="A6" s="281" t="s">
        <v>12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</row>
    <row r="7" spans="1:135" ht="6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56"/>
      <c r="DZ7" s="256"/>
      <c r="EA7" s="256"/>
      <c r="EB7" s="256"/>
      <c r="EC7" s="256"/>
      <c r="ED7" s="256"/>
      <c r="EE7" s="256"/>
    </row>
    <row r="8" spans="1:135" s="6" customFormat="1" ht="13.5">
      <c r="A8" s="280" t="s">
        <v>11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</row>
    <row r="9" spans="1:135" s="6" customFormat="1" ht="6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</row>
    <row r="10" spans="1:135" ht="9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</row>
    <row r="11" spans="1:135" s="2" customFormat="1" ht="13.5">
      <c r="A11" s="229" t="s">
        <v>193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</row>
    <row r="12" spans="1:135" ht="10.5" customHeight="1">
      <c r="A12" s="312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2"/>
      <c r="DU12" s="312"/>
      <c r="DV12" s="312"/>
      <c r="DW12" s="312"/>
      <c r="DX12" s="312"/>
      <c r="DY12" s="312"/>
      <c r="DZ12" s="312"/>
      <c r="EA12" s="312"/>
      <c r="EB12" s="312"/>
      <c r="EC12" s="312"/>
      <c r="ED12" s="312"/>
      <c r="EE12" s="312"/>
    </row>
    <row r="13" spans="1:135" s="3" customFormat="1" ht="23.25" customHeight="1">
      <c r="A13" s="258" t="s">
        <v>0</v>
      </c>
      <c r="B13" s="258"/>
      <c r="C13" s="258"/>
      <c r="D13" s="258"/>
      <c r="E13" s="258"/>
      <c r="F13" s="258" t="s">
        <v>7</v>
      </c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 t="s">
        <v>4</v>
      </c>
      <c r="AF13" s="258"/>
      <c r="AG13" s="258"/>
      <c r="AH13" s="258"/>
      <c r="AI13" s="258"/>
      <c r="AJ13" s="258"/>
      <c r="AK13" s="258"/>
      <c r="AL13" s="258"/>
      <c r="AM13" s="258"/>
      <c r="AN13" s="258" t="s">
        <v>1</v>
      </c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 t="s">
        <v>6</v>
      </c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 t="s">
        <v>197</v>
      </c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 t="s">
        <v>198</v>
      </c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</row>
    <row r="14" spans="1:135" s="3" customFormat="1" ht="13.5" customHeigh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 t="s">
        <v>3</v>
      </c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 t="s">
        <v>2</v>
      </c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</row>
    <row r="15" spans="1:135" s="3" customFormat="1" ht="66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 t="s">
        <v>196</v>
      </c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 t="s">
        <v>195</v>
      </c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 t="s">
        <v>5</v>
      </c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</row>
    <row r="16" spans="1:135" s="4" customFormat="1" ht="12.75">
      <c r="A16" s="218">
        <v>1</v>
      </c>
      <c r="B16" s="218"/>
      <c r="C16" s="218"/>
      <c r="D16" s="218"/>
      <c r="E16" s="218"/>
      <c r="F16" s="218">
        <v>2</v>
      </c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>
        <v>3</v>
      </c>
      <c r="AF16" s="218"/>
      <c r="AG16" s="218"/>
      <c r="AH16" s="218"/>
      <c r="AI16" s="218"/>
      <c r="AJ16" s="218"/>
      <c r="AK16" s="218"/>
      <c r="AL16" s="218"/>
      <c r="AM16" s="218"/>
      <c r="AN16" s="218">
        <v>4</v>
      </c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>
        <v>5</v>
      </c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>
        <v>6</v>
      </c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>
        <v>7</v>
      </c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>
        <v>8</v>
      </c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>
        <v>9</v>
      </c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>
        <v>10</v>
      </c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</row>
    <row r="17" spans="1:135" s="5" customFormat="1" ht="15" customHeight="1">
      <c r="A17" s="209"/>
      <c r="B17" s="209"/>
      <c r="C17" s="209"/>
      <c r="D17" s="209"/>
      <c r="E17" s="209"/>
      <c r="F17" s="215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7"/>
      <c r="AE17" s="213"/>
      <c r="AF17" s="213"/>
      <c r="AG17" s="213"/>
      <c r="AH17" s="213"/>
      <c r="AI17" s="213"/>
      <c r="AJ17" s="213"/>
      <c r="AK17" s="213"/>
      <c r="AL17" s="213"/>
      <c r="AM17" s="213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>
        <f>AE17*(AN17+CY17)*12</f>
        <v>0</v>
      </c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</row>
    <row r="18" spans="1:135" s="5" customFormat="1" ht="15" customHeight="1">
      <c r="A18" s="209" t="s">
        <v>8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13">
        <f>SUM(AE17:AE17)</f>
        <v>0</v>
      </c>
      <c r="AF18" s="213"/>
      <c r="AG18" s="213"/>
      <c r="AH18" s="213"/>
      <c r="AI18" s="213"/>
      <c r="AJ18" s="213"/>
      <c r="AK18" s="213"/>
      <c r="AL18" s="213"/>
      <c r="AM18" s="213"/>
      <c r="AN18" s="214">
        <f>SUM(AN17:AO17)</f>
        <v>0</v>
      </c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3" t="s">
        <v>9</v>
      </c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 t="s">
        <v>9</v>
      </c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 t="s">
        <v>9</v>
      </c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 t="s">
        <v>9</v>
      </c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 t="s">
        <v>9</v>
      </c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4">
        <f>SUM(DO17:DO17)</f>
        <v>0</v>
      </c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</row>
    <row r="19" spans="1:135" s="5" customFormat="1" ht="1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0"/>
    </row>
    <row r="20" spans="1:135" s="6" customFormat="1" ht="33" customHeight="1">
      <c r="A20" s="242" t="s">
        <v>212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</row>
    <row r="21" spans="1:135" s="2" customFormat="1" ht="10.5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</row>
    <row r="22" spans="1:135" s="3" customFormat="1" ht="45" customHeight="1">
      <c r="A22" s="220" t="s">
        <v>0</v>
      </c>
      <c r="B22" s="221"/>
      <c r="C22" s="221"/>
      <c r="D22" s="221"/>
      <c r="E22" s="221"/>
      <c r="F22" s="220" t="s">
        <v>18</v>
      </c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2"/>
      <c r="AD22" s="220" t="s">
        <v>15</v>
      </c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2"/>
      <c r="BC22" s="220" t="s">
        <v>76</v>
      </c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2"/>
      <c r="BS22" s="220" t="s">
        <v>16</v>
      </c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2"/>
      <c r="CI22" s="220" t="s">
        <v>17</v>
      </c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2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</row>
    <row r="23" spans="1:135" s="4" customFormat="1" ht="12.75" customHeight="1">
      <c r="A23" s="218">
        <v>1</v>
      </c>
      <c r="B23" s="218"/>
      <c r="C23" s="218"/>
      <c r="D23" s="218"/>
      <c r="E23" s="218"/>
      <c r="F23" s="218">
        <v>2</v>
      </c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>
        <v>3</v>
      </c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>
        <v>4</v>
      </c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>
        <v>5</v>
      </c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>
        <v>6</v>
      </c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</row>
    <row r="24" spans="1:135" s="5" customFormat="1" ht="15" customHeight="1">
      <c r="A24" s="209"/>
      <c r="B24" s="209"/>
      <c r="C24" s="209"/>
      <c r="D24" s="209"/>
      <c r="E24" s="209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4">
        <f>AD24*BC24*BS24</f>
        <v>0</v>
      </c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</row>
    <row r="25" spans="1:135" s="5" customFormat="1" ht="15" customHeight="1">
      <c r="A25" s="209"/>
      <c r="B25" s="209"/>
      <c r="C25" s="209"/>
      <c r="D25" s="209"/>
      <c r="E25" s="209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4">
        <f>AD25*BC25*BS25</f>
        <v>0</v>
      </c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</row>
    <row r="26" spans="1:135" s="5" customFormat="1" ht="15" customHeight="1">
      <c r="A26" s="223" t="s">
        <v>8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5"/>
      <c r="AD26" s="213" t="s">
        <v>9</v>
      </c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 t="s">
        <v>9</v>
      </c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 t="s">
        <v>9</v>
      </c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4">
        <f>SUM(CI24:CY25)</f>
        <v>0</v>
      </c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</row>
    <row r="27" spans="1:135" s="2" customFormat="1" ht="12" customHeight="1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</row>
    <row r="28" spans="1:135" s="6" customFormat="1" ht="13.5">
      <c r="A28" s="229" t="s">
        <v>199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</row>
    <row r="29" spans="1:135" s="2" customFormat="1" ht="10.5" customHeight="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</row>
    <row r="30" spans="1:135" s="3" customFormat="1" ht="55.5" customHeight="1">
      <c r="A30" s="220" t="s">
        <v>0</v>
      </c>
      <c r="B30" s="221"/>
      <c r="C30" s="221"/>
      <c r="D30" s="221"/>
      <c r="E30" s="221"/>
      <c r="F30" s="220" t="s">
        <v>18</v>
      </c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2"/>
      <c r="AD30" s="220" t="s">
        <v>19</v>
      </c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2"/>
      <c r="AY30" s="220" t="s">
        <v>20</v>
      </c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2"/>
      <c r="BQ30" s="220" t="s">
        <v>21</v>
      </c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2"/>
      <c r="CI30" s="220" t="s">
        <v>17</v>
      </c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2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</row>
    <row r="31" spans="1:135" s="4" customFormat="1" ht="12.75">
      <c r="A31" s="218">
        <v>1</v>
      </c>
      <c r="B31" s="218"/>
      <c r="C31" s="218"/>
      <c r="D31" s="218"/>
      <c r="E31" s="218"/>
      <c r="F31" s="218">
        <v>2</v>
      </c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>
        <v>3</v>
      </c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>
        <v>4</v>
      </c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>
        <v>5</v>
      </c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>
        <v>6</v>
      </c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</row>
    <row r="32" spans="1:135" s="5" customFormat="1" ht="15" customHeight="1">
      <c r="A32" s="209"/>
      <c r="B32" s="209"/>
      <c r="C32" s="209"/>
      <c r="D32" s="209"/>
      <c r="E32" s="209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4">
        <f>AD32*AY32*BQ32</f>
        <v>0</v>
      </c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</row>
    <row r="33" spans="1:135" s="5" customFormat="1" ht="15" customHeight="1">
      <c r="A33" s="209"/>
      <c r="B33" s="209"/>
      <c r="C33" s="209"/>
      <c r="D33" s="209"/>
      <c r="E33" s="209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4">
        <f>AD33*AY33*BQ33</f>
        <v>0</v>
      </c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</row>
    <row r="34" spans="1:135" s="5" customFormat="1" ht="15" customHeight="1">
      <c r="A34" s="223" t="s">
        <v>8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5"/>
      <c r="AD34" s="213" t="s">
        <v>9</v>
      </c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 t="s">
        <v>9</v>
      </c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 t="s">
        <v>9</v>
      </c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4">
        <f>SUM(CI32:CI33)</f>
        <v>0</v>
      </c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</row>
    <row r="35" spans="1:135" s="5" customFormat="1" ht="15" customHeight="1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260"/>
      <c r="CX35" s="260"/>
      <c r="CY35" s="260"/>
      <c r="CZ35" s="260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</row>
    <row r="36" spans="1:135" s="6" customFormat="1" ht="41.25" customHeight="1">
      <c r="A36" s="308" t="s">
        <v>200</v>
      </c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</row>
    <row r="37" spans="1:135" s="2" customFormat="1" ht="10.5" customHeight="1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</row>
    <row r="38" spans="1:135" s="2" customFormat="1" ht="55.5" customHeight="1">
      <c r="A38" s="220" t="s">
        <v>0</v>
      </c>
      <c r="B38" s="221"/>
      <c r="C38" s="221"/>
      <c r="D38" s="221"/>
      <c r="E38" s="221"/>
      <c r="F38" s="220" t="s">
        <v>72</v>
      </c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2"/>
      <c r="BV38" s="220" t="s">
        <v>23</v>
      </c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2"/>
      <c r="CL38" s="220" t="s">
        <v>22</v>
      </c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2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</row>
    <row r="39" spans="1:135" ht="12.75">
      <c r="A39" s="218">
        <v>1</v>
      </c>
      <c r="B39" s="218"/>
      <c r="C39" s="218"/>
      <c r="D39" s="218"/>
      <c r="E39" s="218"/>
      <c r="F39" s="218">
        <v>2</v>
      </c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>
        <v>3</v>
      </c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>
        <v>4</v>
      </c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</row>
    <row r="40" spans="1:135" s="2" customFormat="1" ht="15" customHeight="1">
      <c r="A40" s="209" t="s">
        <v>24</v>
      </c>
      <c r="B40" s="209"/>
      <c r="C40" s="209"/>
      <c r="D40" s="209"/>
      <c r="E40" s="209"/>
      <c r="F40" s="9"/>
      <c r="G40" s="216" t="s">
        <v>35</v>
      </c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7"/>
      <c r="BV40" s="213" t="s">
        <v>9</v>
      </c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4">
        <f>CL41</f>
        <v>0</v>
      </c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</row>
    <row r="41" spans="1:135" ht="12.75">
      <c r="A41" s="293" t="s">
        <v>25</v>
      </c>
      <c r="B41" s="260"/>
      <c r="C41" s="260"/>
      <c r="D41" s="260"/>
      <c r="E41" s="260"/>
      <c r="F41" s="11"/>
      <c r="G41" s="298" t="s">
        <v>2</v>
      </c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9"/>
      <c r="BV41" s="300">
        <f>DO18</f>
        <v>0</v>
      </c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9"/>
      <c r="CL41" s="300">
        <f>BV41*22%</f>
        <v>0</v>
      </c>
      <c r="CM41" s="301"/>
      <c r="CN41" s="301"/>
      <c r="CO41" s="301"/>
      <c r="CP41" s="301"/>
      <c r="CQ41" s="301"/>
      <c r="CR41" s="301"/>
      <c r="CS41" s="301"/>
      <c r="CT41" s="301"/>
      <c r="CU41" s="301"/>
      <c r="CV41" s="301"/>
      <c r="CW41" s="301"/>
      <c r="CX41" s="301"/>
      <c r="CY41" s="301"/>
      <c r="CZ41" s="302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</row>
    <row r="42" spans="1:135" ht="12.75">
      <c r="A42" s="295"/>
      <c r="B42" s="296"/>
      <c r="C42" s="296"/>
      <c r="D42" s="296"/>
      <c r="E42" s="296"/>
      <c r="F42" s="10"/>
      <c r="G42" s="306" t="s">
        <v>36</v>
      </c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7"/>
      <c r="BV42" s="320"/>
      <c r="BW42" s="321"/>
      <c r="BX42" s="321"/>
      <c r="BY42" s="321"/>
      <c r="BZ42" s="321"/>
      <c r="CA42" s="321"/>
      <c r="CB42" s="321"/>
      <c r="CC42" s="321"/>
      <c r="CD42" s="321"/>
      <c r="CE42" s="321"/>
      <c r="CF42" s="321"/>
      <c r="CG42" s="321"/>
      <c r="CH42" s="321"/>
      <c r="CI42" s="321"/>
      <c r="CJ42" s="321"/>
      <c r="CK42" s="322"/>
      <c r="CL42" s="303"/>
      <c r="CM42" s="304"/>
      <c r="CN42" s="304"/>
      <c r="CO42" s="304"/>
      <c r="CP42" s="304"/>
      <c r="CQ42" s="304"/>
      <c r="CR42" s="304"/>
      <c r="CS42" s="304"/>
      <c r="CT42" s="304"/>
      <c r="CU42" s="304"/>
      <c r="CV42" s="304"/>
      <c r="CW42" s="304"/>
      <c r="CX42" s="304"/>
      <c r="CY42" s="304"/>
      <c r="CZ42" s="305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</row>
    <row r="43" spans="1:135" ht="13.5" customHeight="1">
      <c r="A43" s="209" t="s">
        <v>26</v>
      </c>
      <c r="B43" s="209"/>
      <c r="C43" s="209"/>
      <c r="D43" s="209"/>
      <c r="E43" s="209"/>
      <c r="F43" s="9"/>
      <c r="G43" s="291" t="s">
        <v>37</v>
      </c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2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</row>
    <row r="44" spans="1:135" ht="26.25" customHeight="1">
      <c r="A44" s="209" t="s">
        <v>27</v>
      </c>
      <c r="B44" s="209"/>
      <c r="C44" s="209"/>
      <c r="D44" s="209"/>
      <c r="E44" s="209"/>
      <c r="F44" s="9"/>
      <c r="G44" s="291" t="s">
        <v>38</v>
      </c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2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  <c r="DU44" s="229"/>
      <c r="DV44" s="229"/>
      <c r="DW44" s="229"/>
      <c r="DX44" s="229"/>
      <c r="DY44" s="229"/>
      <c r="DZ44" s="229"/>
      <c r="EA44" s="229"/>
      <c r="EB44" s="229"/>
      <c r="EC44" s="229"/>
      <c r="ED44" s="229"/>
      <c r="EE44" s="229"/>
    </row>
    <row r="45" spans="1:135" ht="26.25" customHeight="1">
      <c r="A45" s="209" t="s">
        <v>28</v>
      </c>
      <c r="B45" s="209"/>
      <c r="C45" s="209"/>
      <c r="D45" s="209"/>
      <c r="E45" s="209"/>
      <c r="F45" s="9"/>
      <c r="G45" s="216" t="s">
        <v>39</v>
      </c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7"/>
      <c r="BV45" s="213" t="s">
        <v>9</v>
      </c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4">
        <f>CL46+CL49</f>
        <v>0</v>
      </c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29"/>
      <c r="DM45" s="229"/>
      <c r="DN45" s="229"/>
      <c r="DO45" s="229"/>
      <c r="DP45" s="229"/>
      <c r="DQ45" s="229"/>
      <c r="DR45" s="229"/>
      <c r="DS45" s="229"/>
      <c r="DT45" s="229"/>
      <c r="DU45" s="229"/>
      <c r="DV45" s="229"/>
      <c r="DW45" s="229"/>
      <c r="DX45" s="229"/>
      <c r="DY45" s="229"/>
      <c r="DZ45" s="229"/>
      <c r="EA45" s="229"/>
      <c r="EB45" s="229"/>
      <c r="EC45" s="229"/>
      <c r="ED45" s="229"/>
      <c r="EE45" s="229"/>
    </row>
    <row r="46" spans="1:135" ht="12.75">
      <c r="A46" s="293" t="s">
        <v>29</v>
      </c>
      <c r="B46" s="260"/>
      <c r="C46" s="260"/>
      <c r="D46" s="260"/>
      <c r="E46" s="260"/>
      <c r="F46" s="11"/>
      <c r="G46" s="298" t="s">
        <v>2</v>
      </c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9"/>
      <c r="BV46" s="300">
        <f>DO18</f>
        <v>0</v>
      </c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319"/>
      <c r="CL46" s="300">
        <f>BV46*2.9%</f>
        <v>0</v>
      </c>
      <c r="CM46" s="301"/>
      <c r="CN46" s="301"/>
      <c r="CO46" s="301"/>
      <c r="CP46" s="301"/>
      <c r="CQ46" s="301"/>
      <c r="CR46" s="301"/>
      <c r="CS46" s="301"/>
      <c r="CT46" s="301"/>
      <c r="CU46" s="301"/>
      <c r="CV46" s="301"/>
      <c r="CW46" s="301"/>
      <c r="CX46" s="301"/>
      <c r="CY46" s="301"/>
      <c r="CZ46" s="302"/>
      <c r="DA46" s="229"/>
      <c r="DB46" s="229"/>
      <c r="DC46" s="229"/>
      <c r="DD46" s="229"/>
      <c r="DE46" s="229"/>
      <c r="DF46" s="229"/>
      <c r="DG46" s="229"/>
      <c r="DH46" s="229"/>
      <c r="DI46" s="229"/>
      <c r="DJ46" s="229"/>
      <c r="DK46" s="229"/>
      <c r="DL46" s="229"/>
      <c r="DM46" s="229"/>
      <c r="DN46" s="229"/>
      <c r="DO46" s="229"/>
      <c r="DP46" s="229"/>
      <c r="DQ46" s="229"/>
      <c r="DR46" s="229"/>
      <c r="DS46" s="229"/>
      <c r="DT46" s="229"/>
      <c r="DU46" s="229"/>
      <c r="DV46" s="229"/>
      <c r="DW46" s="229"/>
      <c r="DX46" s="229"/>
      <c r="DY46" s="229"/>
      <c r="DZ46" s="229"/>
      <c r="EA46" s="229"/>
      <c r="EB46" s="229"/>
      <c r="EC46" s="229"/>
      <c r="ED46" s="229"/>
      <c r="EE46" s="229"/>
    </row>
    <row r="47" spans="1:135" ht="25.5" customHeight="1">
      <c r="A47" s="295"/>
      <c r="B47" s="296"/>
      <c r="C47" s="296"/>
      <c r="D47" s="296"/>
      <c r="E47" s="296"/>
      <c r="F47" s="10"/>
      <c r="G47" s="306" t="s">
        <v>40</v>
      </c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7"/>
      <c r="BV47" s="320"/>
      <c r="BW47" s="321"/>
      <c r="BX47" s="321"/>
      <c r="BY47" s="321"/>
      <c r="BZ47" s="321"/>
      <c r="CA47" s="321"/>
      <c r="CB47" s="321"/>
      <c r="CC47" s="321"/>
      <c r="CD47" s="321"/>
      <c r="CE47" s="321"/>
      <c r="CF47" s="321"/>
      <c r="CG47" s="321"/>
      <c r="CH47" s="321"/>
      <c r="CI47" s="321"/>
      <c r="CJ47" s="321"/>
      <c r="CK47" s="322"/>
      <c r="CL47" s="303"/>
      <c r="CM47" s="304"/>
      <c r="CN47" s="304"/>
      <c r="CO47" s="304"/>
      <c r="CP47" s="304"/>
      <c r="CQ47" s="304"/>
      <c r="CR47" s="304"/>
      <c r="CS47" s="304"/>
      <c r="CT47" s="304"/>
      <c r="CU47" s="304"/>
      <c r="CV47" s="304"/>
      <c r="CW47" s="304"/>
      <c r="CX47" s="304"/>
      <c r="CY47" s="304"/>
      <c r="CZ47" s="305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29"/>
      <c r="DP47" s="229"/>
      <c r="DQ47" s="229"/>
      <c r="DR47" s="229"/>
      <c r="DS47" s="229"/>
      <c r="DT47" s="229"/>
      <c r="DU47" s="229"/>
      <c r="DV47" s="229"/>
      <c r="DW47" s="229"/>
      <c r="DX47" s="229"/>
      <c r="DY47" s="229"/>
      <c r="DZ47" s="229"/>
      <c r="EA47" s="229"/>
      <c r="EB47" s="229"/>
      <c r="EC47" s="229"/>
      <c r="ED47" s="229"/>
      <c r="EE47" s="229"/>
    </row>
    <row r="48" spans="1:135" ht="26.25" customHeight="1">
      <c r="A48" s="209" t="s">
        <v>30</v>
      </c>
      <c r="B48" s="209"/>
      <c r="C48" s="209"/>
      <c r="D48" s="209"/>
      <c r="E48" s="209"/>
      <c r="F48" s="9"/>
      <c r="G48" s="291" t="s">
        <v>41</v>
      </c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2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29"/>
      <c r="DM48" s="229"/>
      <c r="DN48" s="229"/>
      <c r="DO48" s="229"/>
      <c r="DP48" s="229"/>
      <c r="DQ48" s="229"/>
      <c r="DR48" s="229"/>
      <c r="DS48" s="229"/>
      <c r="DT48" s="229"/>
      <c r="DU48" s="229"/>
      <c r="DV48" s="229"/>
      <c r="DW48" s="229"/>
      <c r="DX48" s="229"/>
      <c r="DY48" s="229"/>
      <c r="DZ48" s="229"/>
      <c r="EA48" s="229"/>
      <c r="EB48" s="229"/>
      <c r="EC48" s="229"/>
      <c r="ED48" s="229"/>
      <c r="EE48" s="229"/>
    </row>
    <row r="49" spans="1:135" ht="27" customHeight="1">
      <c r="A49" s="209" t="s">
        <v>31</v>
      </c>
      <c r="B49" s="209"/>
      <c r="C49" s="209"/>
      <c r="D49" s="209"/>
      <c r="E49" s="209"/>
      <c r="F49" s="9"/>
      <c r="G49" s="291" t="s">
        <v>42</v>
      </c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2"/>
      <c r="BV49" s="214">
        <f>DO18</f>
        <v>0</v>
      </c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4">
        <f>BV49*0.2%</f>
        <v>0</v>
      </c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  <c r="DT49" s="229"/>
      <c r="DU49" s="229"/>
      <c r="DV49" s="229"/>
      <c r="DW49" s="229"/>
      <c r="DX49" s="229"/>
      <c r="DY49" s="229"/>
      <c r="DZ49" s="229"/>
      <c r="EA49" s="229"/>
      <c r="EB49" s="229"/>
      <c r="EC49" s="229"/>
      <c r="ED49" s="229"/>
      <c r="EE49" s="229"/>
    </row>
    <row r="50" spans="1:135" ht="27" customHeight="1">
      <c r="A50" s="209" t="s">
        <v>32</v>
      </c>
      <c r="B50" s="209"/>
      <c r="C50" s="209"/>
      <c r="D50" s="209"/>
      <c r="E50" s="209"/>
      <c r="F50" s="9"/>
      <c r="G50" s="291" t="s">
        <v>43</v>
      </c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2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29"/>
    </row>
    <row r="51" spans="1:135" ht="27" customHeight="1">
      <c r="A51" s="209" t="s">
        <v>33</v>
      </c>
      <c r="B51" s="209"/>
      <c r="C51" s="209"/>
      <c r="D51" s="209"/>
      <c r="E51" s="209"/>
      <c r="F51" s="9"/>
      <c r="G51" s="291" t="s">
        <v>43</v>
      </c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2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29"/>
      <c r="DU51" s="229"/>
      <c r="DV51" s="229"/>
      <c r="DW51" s="229"/>
      <c r="DX51" s="229"/>
      <c r="DY51" s="229"/>
      <c r="DZ51" s="229"/>
      <c r="EA51" s="229"/>
      <c r="EB51" s="229"/>
      <c r="EC51" s="229"/>
      <c r="ED51" s="229"/>
      <c r="EE51" s="229"/>
    </row>
    <row r="52" spans="1:135" ht="26.25" customHeight="1">
      <c r="A52" s="209" t="s">
        <v>34</v>
      </c>
      <c r="B52" s="209"/>
      <c r="C52" s="209"/>
      <c r="D52" s="209"/>
      <c r="E52" s="209"/>
      <c r="F52" s="9"/>
      <c r="G52" s="216" t="s">
        <v>44</v>
      </c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7"/>
      <c r="BV52" s="214">
        <f>DO18</f>
        <v>0</v>
      </c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4">
        <f>BV52*5.1%</f>
        <v>0</v>
      </c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29"/>
      <c r="DB52" s="229"/>
      <c r="DC52" s="229"/>
      <c r="DD52" s="229"/>
      <c r="DE52" s="229"/>
      <c r="DF52" s="229"/>
      <c r="DG52" s="229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29"/>
      <c r="DU52" s="229"/>
      <c r="DV52" s="229"/>
      <c r="DW52" s="229"/>
      <c r="DX52" s="229"/>
      <c r="DY52" s="229"/>
      <c r="DZ52" s="229"/>
      <c r="EA52" s="229"/>
      <c r="EB52" s="229"/>
      <c r="EC52" s="229"/>
      <c r="ED52" s="229"/>
      <c r="EE52" s="229"/>
    </row>
    <row r="53" spans="1:135" ht="13.5" customHeight="1">
      <c r="A53" s="209"/>
      <c r="B53" s="209"/>
      <c r="C53" s="209"/>
      <c r="D53" s="209"/>
      <c r="E53" s="209"/>
      <c r="F53" s="246" t="s">
        <v>8</v>
      </c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7"/>
      <c r="BM53" s="247"/>
      <c r="BN53" s="247"/>
      <c r="BO53" s="247"/>
      <c r="BP53" s="247"/>
      <c r="BQ53" s="247"/>
      <c r="BR53" s="247"/>
      <c r="BS53" s="247"/>
      <c r="BT53" s="247"/>
      <c r="BU53" s="248"/>
      <c r="BV53" s="213" t="s">
        <v>9</v>
      </c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4">
        <f>CL40+CL45+CL52</f>
        <v>0</v>
      </c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9"/>
      <c r="EA53" s="229"/>
      <c r="EB53" s="229"/>
      <c r="EC53" s="229"/>
      <c r="ED53" s="229"/>
      <c r="EE53" s="229"/>
    </row>
    <row r="54" spans="1:135" s="8" customFormat="1" ht="48" customHeight="1">
      <c r="A54" s="323" t="s">
        <v>209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4"/>
      <c r="BX54" s="324"/>
      <c r="BY54" s="324"/>
      <c r="BZ54" s="324"/>
      <c r="CA54" s="324"/>
      <c r="CB54" s="324"/>
      <c r="CC54" s="324"/>
      <c r="CD54" s="324"/>
      <c r="CE54" s="324"/>
      <c r="CF54" s="324"/>
      <c r="CG54" s="324"/>
      <c r="CH54" s="324"/>
      <c r="CI54" s="324"/>
      <c r="CJ54" s="324"/>
      <c r="CK54" s="324"/>
      <c r="CL54" s="324"/>
      <c r="CM54" s="324"/>
      <c r="CN54" s="324"/>
      <c r="CO54" s="324"/>
      <c r="CP54" s="324"/>
      <c r="CQ54" s="324"/>
      <c r="CR54" s="324"/>
      <c r="CS54" s="324"/>
      <c r="CT54" s="324"/>
      <c r="CU54" s="324"/>
      <c r="CV54" s="324"/>
      <c r="CW54" s="324"/>
      <c r="CX54" s="324"/>
      <c r="CY54" s="324"/>
      <c r="CZ54" s="324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29"/>
      <c r="DV54" s="229"/>
      <c r="DW54" s="229"/>
      <c r="DX54" s="229"/>
      <c r="DY54" s="229"/>
      <c r="DZ54" s="229"/>
      <c r="EA54" s="229"/>
      <c r="EB54" s="229"/>
      <c r="EC54" s="229"/>
      <c r="ED54" s="229"/>
      <c r="EE54" s="229"/>
    </row>
    <row r="55" spans="1:135" s="8" customFormat="1" ht="17.25" customHeight="1">
      <c r="A55" s="283"/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29"/>
      <c r="DB55" s="229"/>
      <c r="DC55" s="229"/>
      <c r="DD55" s="229"/>
      <c r="DE55" s="229"/>
      <c r="DF55" s="229"/>
      <c r="DG55" s="229"/>
      <c r="DH55" s="229"/>
      <c r="DI55" s="229"/>
      <c r="DJ55" s="229"/>
      <c r="DK55" s="229"/>
      <c r="DL55" s="229"/>
      <c r="DM55" s="229"/>
      <c r="DN55" s="229"/>
      <c r="DO55" s="229"/>
      <c r="DP55" s="229"/>
      <c r="DQ55" s="229"/>
      <c r="DR55" s="229"/>
      <c r="DS55" s="229"/>
      <c r="DT55" s="229"/>
      <c r="DU55" s="229"/>
      <c r="DV55" s="229"/>
      <c r="DW55" s="229"/>
      <c r="DX55" s="229"/>
      <c r="DY55" s="229"/>
      <c r="DZ55" s="229"/>
      <c r="EA55" s="229"/>
      <c r="EB55" s="229"/>
      <c r="EC55" s="229"/>
      <c r="ED55" s="229"/>
      <c r="EE55" s="229"/>
    </row>
    <row r="56" spans="1:135" s="6" customFormat="1" ht="13.5">
      <c r="A56" s="281" t="s">
        <v>45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281"/>
      <c r="CQ56" s="281"/>
      <c r="CR56" s="281"/>
      <c r="CS56" s="281"/>
      <c r="CT56" s="281"/>
      <c r="CU56" s="281"/>
      <c r="CV56" s="281"/>
      <c r="CW56" s="281"/>
      <c r="CX56" s="281"/>
      <c r="CY56" s="281"/>
      <c r="CZ56" s="281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  <c r="DM56" s="229"/>
      <c r="DN56" s="229"/>
      <c r="DO56" s="229"/>
      <c r="DP56" s="229"/>
      <c r="DQ56" s="229"/>
      <c r="DR56" s="229"/>
      <c r="DS56" s="229"/>
      <c r="DT56" s="229"/>
      <c r="DU56" s="229"/>
      <c r="DV56" s="229"/>
      <c r="DW56" s="229"/>
      <c r="DX56" s="229"/>
      <c r="DY56" s="229"/>
      <c r="DZ56" s="229"/>
      <c r="EA56" s="229"/>
      <c r="EB56" s="229"/>
      <c r="EC56" s="229"/>
      <c r="ED56" s="229"/>
      <c r="EE56" s="229"/>
    </row>
    <row r="57" spans="1:135" s="2" customFormat="1" ht="6" customHeight="1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29"/>
      <c r="DV57" s="229"/>
      <c r="DW57" s="229"/>
      <c r="DX57" s="229"/>
      <c r="DY57" s="229"/>
      <c r="DZ57" s="229"/>
      <c r="EA57" s="229"/>
      <c r="EB57" s="229"/>
      <c r="EC57" s="229"/>
      <c r="ED57" s="229"/>
      <c r="EE57" s="229"/>
    </row>
    <row r="58" spans="1:135" s="6" customFormat="1" ht="13.5">
      <c r="A58" s="289" t="s">
        <v>11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2"/>
      <c r="CE58" s="282"/>
      <c r="CF58" s="282"/>
      <c r="CG58" s="282"/>
      <c r="CH58" s="282"/>
      <c r="CI58" s="282"/>
      <c r="CJ58" s="282"/>
      <c r="CK58" s="282"/>
      <c r="CL58" s="282"/>
      <c r="CM58" s="282"/>
      <c r="CN58" s="282"/>
      <c r="CO58" s="282"/>
      <c r="CP58" s="282"/>
      <c r="CQ58" s="282"/>
      <c r="CR58" s="282"/>
      <c r="CS58" s="282"/>
      <c r="CT58" s="282"/>
      <c r="CU58" s="282"/>
      <c r="CV58" s="282"/>
      <c r="CW58" s="282"/>
      <c r="CX58" s="282"/>
      <c r="CY58" s="282"/>
      <c r="CZ58" s="282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29"/>
      <c r="ED58" s="229"/>
      <c r="EE58" s="229"/>
    </row>
    <row r="59" spans="1:135" s="6" customFormat="1" ht="6" customHeight="1">
      <c r="A59" s="281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/>
      <c r="BM59" s="281"/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81"/>
      <c r="CP59" s="281"/>
      <c r="CQ59" s="281"/>
      <c r="CR59" s="281"/>
      <c r="CS59" s="281"/>
      <c r="CT59" s="281"/>
      <c r="CU59" s="281"/>
      <c r="CV59" s="281"/>
      <c r="CW59" s="281"/>
      <c r="CX59" s="281"/>
      <c r="CY59" s="281"/>
      <c r="CZ59" s="281"/>
      <c r="DA59" s="229"/>
      <c r="DB59" s="229"/>
      <c r="DC59" s="229"/>
      <c r="DD59" s="229"/>
      <c r="DE59" s="229"/>
      <c r="DF59" s="229"/>
      <c r="DG59" s="229"/>
      <c r="DH59" s="229"/>
      <c r="DI59" s="229"/>
      <c r="DJ59" s="229"/>
      <c r="DK59" s="229"/>
      <c r="DL59" s="229"/>
      <c r="DM59" s="229"/>
      <c r="DN59" s="229"/>
      <c r="DO59" s="229"/>
      <c r="DP59" s="229"/>
      <c r="DQ59" s="229"/>
      <c r="DR59" s="229"/>
      <c r="DS59" s="229"/>
      <c r="DT59" s="229"/>
      <c r="DU59" s="229"/>
      <c r="DV59" s="229"/>
      <c r="DW59" s="229"/>
      <c r="DX59" s="229"/>
      <c r="DY59" s="229"/>
      <c r="DZ59" s="229"/>
      <c r="EA59" s="229"/>
      <c r="EB59" s="229"/>
      <c r="EC59" s="229"/>
      <c r="ED59" s="229"/>
      <c r="EE59" s="229"/>
    </row>
    <row r="60" spans="1:135" s="2" customFormat="1" ht="10.5" customHeight="1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288"/>
      <c r="BT60" s="288"/>
      <c r="BU60" s="288"/>
      <c r="BV60" s="288"/>
      <c r="BW60" s="288"/>
      <c r="BX60" s="288"/>
      <c r="BY60" s="288"/>
      <c r="BZ60" s="288"/>
      <c r="CA60" s="288"/>
      <c r="CB60" s="288"/>
      <c r="CC60" s="288"/>
      <c r="CD60" s="288"/>
      <c r="CE60" s="288"/>
      <c r="CF60" s="288"/>
      <c r="CG60" s="288"/>
      <c r="CH60" s="288"/>
      <c r="CI60" s="288"/>
      <c r="CJ60" s="288"/>
      <c r="CK60" s="288"/>
      <c r="CL60" s="288"/>
      <c r="CM60" s="288"/>
      <c r="CN60" s="288"/>
      <c r="CO60" s="288"/>
      <c r="CP60" s="288"/>
      <c r="CQ60" s="288"/>
      <c r="CR60" s="288"/>
      <c r="CS60" s="288"/>
      <c r="CT60" s="288"/>
      <c r="CU60" s="288"/>
      <c r="CV60" s="288"/>
      <c r="CW60" s="288"/>
      <c r="CX60" s="288"/>
      <c r="CY60" s="288"/>
      <c r="CZ60" s="288"/>
      <c r="DA60" s="229"/>
      <c r="DB60" s="229"/>
      <c r="DC60" s="229"/>
      <c r="DD60" s="229"/>
      <c r="DE60" s="229"/>
      <c r="DF60" s="229"/>
      <c r="DG60" s="229"/>
      <c r="DH60" s="229"/>
      <c r="DI60" s="229"/>
      <c r="DJ60" s="229"/>
      <c r="DK60" s="229"/>
      <c r="DL60" s="229"/>
      <c r="DM60" s="229"/>
      <c r="DN60" s="229"/>
      <c r="DO60" s="229"/>
      <c r="DP60" s="229"/>
      <c r="DQ60" s="229"/>
      <c r="DR60" s="229"/>
      <c r="DS60" s="229"/>
      <c r="DT60" s="229"/>
      <c r="DU60" s="229"/>
      <c r="DV60" s="229"/>
      <c r="DW60" s="229"/>
      <c r="DX60" s="229"/>
      <c r="DY60" s="229"/>
      <c r="DZ60" s="229"/>
      <c r="EA60" s="229"/>
      <c r="EB60" s="229"/>
      <c r="EC60" s="229"/>
      <c r="ED60" s="229"/>
      <c r="EE60" s="229"/>
    </row>
    <row r="61" spans="1:135" s="3" customFormat="1" ht="45" customHeight="1">
      <c r="A61" s="220" t="s">
        <v>0</v>
      </c>
      <c r="B61" s="221"/>
      <c r="C61" s="221"/>
      <c r="D61" s="221"/>
      <c r="E61" s="221"/>
      <c r="F61" s="222"/>
      <c r="G61" s="220" t="s">
        <v>48</v>
      </c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2"/>
      <c r="BC61" s="220" t="s">
        <v>49</v>
      </c>
      <c r="BD61" s="221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221"/>
      <c r="BQ61" s="221"/>
      <c r="BR61" s="222"/>
      <c r="BS61" s="220" t="s">
        <v>50</v>
      </c>
      <c r="BT61" s="221"/>
      <c r="BU61" s="221"/>
      <c r="BV61" s="221"/>
      <c r="BW61" s="221"/>
      <c r="BX61" s="221"/>
      <c r="BY61" s="221"/>
      <c r="BZ61" s="221"/>
      <c r="CA61" s="221"/>
      <c r="CB61" s="221"/>
      <c r="CC61" s="221"/>
      <c r="CD61" s="221"/>
      <c r="CE61" s="221"/>
      <c r="CF61" s="221"/>
      <c r="CG61" s="221"/>
      <c r="CH61" s="222"/>
      <c r="CI61" s="220" t="s">
        <v>47</v>
      </c>
      <c r="CJ61" s="221"/>
      <c r="CK61" s="221"/>
      <c r="CL61" s="221"/>
      <c r="CM61" s="221"/>
      <c r="CN61" s="221"/>
      <c r="CO61" s="221"/>
      <c r="CP61" s="221"/>
      <c r="CQ61" s="221"/>
      <c r="CR61" s="221"/>
      <c r="CS61" s="221"/>
      <c r="CT61" s="221"/>
      <c r="CU61" s="221"/>
      <c r="CV61" s="221"/>
      <c r="CW61" s="221"/>
      <c r="CX61" s="221"/>
      <c r="CY61" s="221"/>
      <c r="CZ61" s="222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</row>
    <row r="62" spans="1:135" s="4" customFormat="1" ht="12.75">
      <c r="A62" s="218">
        <v>1</v>
      </c>
      <c r="B62" s="218"/>
      <c r="C62" s="218"/>
      <c r="D62" s="218"/>
      <c r="E62" s="218"/>
      <c r="F62" s="218"/>
      <c r="G62" s="218">
        <v>2</v>
      </c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>
        <v>3</v>
      </c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>
        <v>4</v>
      </c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>
        <v>5</v>
      </c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29"/>
      <c r="DB62" s="229"/>
      <c r="DC62" s="229"/>
      <c r="DD62" s="229"/>
      <c r="DE62" s="229"/>
      <c r="DF62" s="229"/>
      <c r="DG62" s="229"/>
      <c r="DH62" s="229"/>
      <c r="DI62" s="229"/>
      <c r="DJ62" s="229"/>
      <c r="DK62" s="229"/>
      <c r="DL62" s="229"/>
      <c r="DM62" s="229"/>
      <c r="DN62" s="229"/>
      <c r="DO62" s="229"/>
      <c r="DP62" s="229"/>
      <c r="DQ62" s="229"/>
      <c r="DR62" s="229"/>
      <c r="DS62" s="229"/>
      <c r="DT62" s="229"/>
      <c r="DU62" s="229"/>
      <c r="DV62" s="229"/>
      <c r="DW62" s="229"/>
      <c r="DX62" s="229"/>
      <c r="DY62" s="229"/>
      <c r="DZ62" s="229"/>
      <c r="EA62" s="229"/>
      <c r="EB62" s="229"/>
      <c r="EC62" s="229"/>
      <c r="ED62" s="229"/>
      <c r="EE62" s="229"/>
    </row>
    <row r="63" spans="1:135" s="5" customFormat="1" ht="15" customHeight="1">
      <c r="A63" s="209"/>
      <c r="B63" s="209"/>
      <c r="C63" s="209"/>
      <c r="D63" s="209"/>
      <c r="E63" s="209"/>
      <c r="F63" s="209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29"/>
      <c r="DB63" s="229"/>
      <c r="DC63" s="229"/>
      <c r="DD63" s="229"/>
      <c r="DE63" s="229"/>
      <c r="DF63" s="229"/>
      <c r="DG63" s="229"/>
      <c r="DH63" s="229"/>
      <c r="DI63" s="229"/>
      <c r="DJ63" s="229"/>
      <c r="DK63" s="229"/>
      <c r="DL63" s="229"/>
      <c r="DM63" s="229"/>
      <c r="DN63" s="229"/>
      <c r="DO63" s="229"/>
      <c r="DP63" s="229"/>
      <c r="DQ63" s="229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EC63" s="229"/>
      <c r="ED63" s="229"/>
      <c r="EE63" s="229"/>
    </row>
    <row r="64" spans="1:135" s="5" customFormat="1" ht="15" customHeight="1">
      <c r="A64" s="209"/>
      <c r="B64" s="209"/>
      <c r="C64" s="209"/>
      <c r="D64" s="209"/>
      <c r="E64" s="209"/>
      <c r="F64" s="209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  <c r="DA64" s="229"/>
      <c r="DB64" s="229"/>
      <c r="DC64" s="229"/>
      <c r="DD64" s="229"/>
      <c r="DE64" s="229"/>
      <c r="DF64" s="229"/>
      <c r="DG64" s="229"/>
      <c r="DH64" s="229"/>
      <c r="DI64" s="229"/>
      <c r="DJ64" s="229"/>
      <c r="DK64" s="229"/>
      <c r="DL64" s="229"/>
      <c r="DM64" s="229"/>
      <c r="DN64" s="229"/>
      <c r="DO64" s="229"/>
      <c r="DP64" s="229"/>
      <c r="DQ64" s="229"/>
      <c r="DR64" s="229"/>
      <c r="DS64" s="229"/>
      <c r="DT64" s="229"/>
      <c r="DU64" s="229"/>
      <c r="DV64" s="229"/>
      <c r="DW64" s="229"/>
      <c r="DX64" s="229"/>
      <c r="DY64" s="229"/>
      <c r="DZ64" s="229"/>
      <c r="EA64" s="229"/>
      <c r="EB64" s="229"/>
      <c r="EC64" s="229"/>
      <c r="ED64" s="229"/>
      <c r="EE64" s="229"/>
    </row>
    <row r="65" spans="1:135" s="5" customFormat="1" ht="15" customHeight="1">
      <c r="A65" s="209"/>
      <c r="B65" s="209"/>
      <c r="C65" s="209"/>
      <c r="D65" s="209"/>
      <c r="E65" s="209"/>
      <c r="F65" s="209"/>
      <c r="G65" s="247" t="s">
        <v>8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8"/>
      <c r="BC65" s="213" t="s">
        <v>9</v>
      </c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 t="s">
        <v>9</v>
      </c>
      <c r="BT65" s="213"/>
      <c r="BU65" s="213"/>
      <c r="BV65" s="213"/>
      <c r="BW65" s="213"/>
      <c r="BX65" s="213"/>
      <c r="BY65" s="213"/>
      <c r="BZ65" s="213"/>
      <c r="CA65" s="213"/>
      <c r="CB65" s="213"/>
      <c r="CC65" s="213"/>
      <c r="CD65" s="213"/>
      <c r="CE65" s="213"/>
      <c r="CF65" s="213"/>
      <c r="CG65" s="213"/>
      <c r="CH65" s="213"/>
      <c r="CI65" s="214">
        <v>0</v>
      </c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29"/>
      <c r="DB65" s="229"/>
      <c r="DC65" s="229"/>
      <c r="DD65" s="229"/>
      <c r="DE65" s="229"/>
      <c r="DF65" s="229"/>
      <c r="DG65" s="229"/>
      <c r="DH65" s="229"/>
      <c r="DI65" s="229"/>
      <c r="DJ65" s="229"/>
      <c r="DK65" s="229"/>
      <c r="DL65" s="229"/>
      <c r="DM65" s="229"/>
      <c r="DN65" s="229"/>
      <c r="DO65" s="229"/>
      <c r="DP65" s="229"/>
      <c r="DQ65" s="229"/>
      <c r="DR65" s="229"/>
      <c r="DS65" s="229"/>
      <c r="DT65" s="229"/>
      <c r="DU65" s="229"/>
      <c r="DV65" s="229"/>
      <c r="DW65" s="229"/>
      <c r="DX65" s="229"/>
      <c r="DY65" s="229"/>
      <c r="DZ65" s="229"/>
      <c r="EA65" s="229"/>
      <c r="EB65" s="229"/>
      <c r="EC65" s="229"/>
      <c r="ED65" s="229"/>
      <c r="EE65" s="229"/>
    </row>
    <row r="66" spans="1:135" ht="12" customHeight="1">
      <c r="A66" s="314"/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  <c r="AU66" s="314"/>
      <c r="AV66" s="314"/>
      <c r="AW66" s="314"/>
      <c r="AX66" s="314"/>
      <c r="AY66" s="314"/>
      <c r="AZ66" s="314"/>
      <c r="BA66" s="314"/>
      <c r="BB66" s="314"/>
      <c r="BC66" s="314"/>
      <c r="BD66" s="314"/>
      <c r="BE66" s="314"/>
      <c r="BF66" s="314"/>
      <c r="BG66" s="314"/>
      <c r="BH66" s="314"/>
      <c r="BI66" s="314"/>
      <c r="BJ66" s="314"/>
      <c r="BK66" s="314"/>
      <c r="BL66" s="314"/>
      <c r="BM66" s="314"/>
      <c r="BN66" s="314"/>
      <c r="BO66" s="314"/>
      <c r="BP66" s="314"/>
      <c r="BQ66" s="314"/>
      <c r="BR66" s="314"/>
      <c r="BS66" s="314"/>
      <c r="BT66" s="314"/>
      <c r="BU66" s="314"/>
      <c r="BV66" s="314"/>
      <c r="BW66" s="314"/>
      <c r="BX66" s="314"/>
      <c r="BY66" s="314"/>
      <c r="BZ66" s="314"/>
      <c r="CA66" s="314"/>
      <c r="CB66" s="314"/>
      <c r="CC66" s="314"/>
      <c r="CD66" s="314"/>
      <c r="CE66" s="314"/>
      <c r="CF66" s="314"/>
      <c r="CG66" s="314"/>
      <c r="CH66" s="314"/>
      <c r="CI66" s="314"/>
      <c r="CJ66" s="314"/>
      <c r="CK66" s="314"/>
      <c r="CL66" s="314"/>
      <c r="CM66" s="314"/>
      <c r="CN66" s="314"/>
      <c r="CO66" s="314"/>
      <c r="CP66" s="314"/>
      <c r="CQ66" s="314"/>
      <c r="CR66" s="314"/>
      <c r="CS66" s="314"/>
      <c r="CT66" s="314"/>
      <c r="CU66" s="314"/>
      <c r="CV66" s="314"/>
      <c r="CW66" s="314"/>
      <c r="CX66" s="314"/>
      <c r="CY66" s="314"/>
      <c r="CZ66" s="314"/>
      <c r="DA66" s="229"/>
      <c r="DB66" s="229"/>
      <c r="DC66" s="229"/>
      <c r="DD66" s="229"/>
      <c r="DE66" s="229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  <c r="DP66" s="229"/>
      <c r="DQ66" s="229"/>
      <c r="DR66" s="229"/>
      <c r="DS66" s="229"/>
      <c r="DT66" s="229"/>
      <c r="DU66" s="229"/>
      <c r="DV66" s="229"/>
      <c r="DW66" s="229"/>
      <c r="DX66" s="229"/>
      <c r="DY66" s="229"/>
      <c r="DZ66" s="229"/>
      <c r="EA66" s="229"/>
      <c r="EB66" s="229"/>
      <c r="EC66" s="229"/>
      <c r="ED66" s="229"/>
      <c r="EE66" s="229"/>
    </row>
    <row r="67" spans="1:135" s="6" customFormat="1" ht="13.5">
      <c r="A67" s="281" t="s">
        <v>51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1"/>
      <c r="BK67" s="281"/>
      <c r="BL67" s="281"/>
      <c r="BM67" s="281"/>
      <c r="BN67" s="281"/>
      <c r="BO67" s="281"/>
      <c r="BP67" s="281"/>
      <c r="BQ67" s="281"/>
      <c r="BR67" s="281"/>
      <c r="BS67" s="281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281"/>
      <c r="CP67" s="281"/>
      <c r="CQ67" s="281"/>
      <c r="CR67" s="281"/>
      <c r="CS67" s="281"/>
      <c r="CT67" s="281"/>
      <c r="CU67" s="281"/>
      <c r="CV67" s="281"/>
      <c r="CW67" s="281"/>
      <c r="CX67" s="281"/>
      <c r="CY67" s="281"/>
      <c r="CZ67" s="281"/>
      <c r="DA67" s="229"/>
      <c r="DB67" s="229"/>
      <c r="DC67" s="229"/>
      <c r="DD67" s="229"/>
      <c r="DE67" s="229"/>
      <c r="DF67" s="229"/>
      <c r="DG67" s="229"/>
      <c r="DH67" s="229"/>
      <c r="DI67" s="229"/>
      <c r="DJ67" s="229"/>
      <c r="DK67" s="229"/>
      <c r="DL67" s="229"/>
      <c r="DM67" s="229"/>
      <c r="DN67" s="229"/>
      <c r="DO67" s="229"/>
      <c r="DP67" s="229"/>
      <c r="DQ67" s="229"/>
      <c r="DR67" s="229"/>
      <c r="DS67" s="229"/>
      <c r="DT67" s="229"/>
      <c r="DU67" s="229"/>
      <c r="DV67" s="229"/>
      <c r="DW67" s="229"/>
      <c r="DX67" s="229"/>
      <c r="DY67" s="229"/>
      <c r="DZ67" s="229"/>
      <c r="EA67" s="229"/>
      <c r="EB67" s="229"/>
      <c r="EC67" s="229"/>
      <c r="ED67" s="229"/>
      <c r="EE67" s="229"/>
    </row>
    <row r="68" spans="1:135" s="2" customFormat="1" ht="6" customHeight="1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  <c r="CG68" s="229"/>
      <c r="CH68" s="229"/>
      <c r="CI68" s="229"/>
      <c r="CJ68" s="229"/>
      <c r="CK68" s="229"/>
      <c r="CL68" s="229"/>
      <c r="CM68" s="229"/>
      <c r="CN68" s="229"/>
      <c r="CO68" s="229"/>
      <c r="CP68" s="229"/>
      <c r="CQ68" s="229"/>
      <c r="CR68" s="229"/>
      <c r="CS68" s="229"/>
      <c r="CT68" s="229"/>
      <c r="CU68" s="229"/>
      <c r="CV68" s="229"/>
      <c r="CW68" s="229"/>
      <c r="CX68" s="229"/>
      <c r="CY68" s="229"/>
      <c r="CZ68" s="229"/>
      <c r="DA68" s="229"/>
      <c r="DB68" s="229"/>
      <c r="DC68" s="229"/>
      <c r="DD68" s="229"/>
      <c r="DE68" s="229"/>
      <c r="DF68" s="229"/>
      <c r="DG68" s="229"/>
      <c r="DH68" s="229"/>
      <c r="DI68" s="229"/>
      <c r="DJ68" s="229"/>
      <c r="DK68" s="229"/>
      <c r="DL68" s="229"/>
      <c r="DM68" s="229"/>
      <c r="DN68" s="229"/>
      <c r="DO68" s="229"/>
      <c r="DP68" s="229"/>
      <c r="DQ68" s="229"/>
      <c r="DR68" s="229"/>
      <c r="DS68" s="229"/>
      <c r="DT68" s="229"/>
      <c r="DU68" s="229"/>
      <c r="DV68" s="229"/>
      <c r="DW68" s="229"/>
      <c r="DX68" s="229"/>
      <c r="DY68" s="229"/>
      <c r="DZ68" s="229"/>
      <c r="EA68" s="229"/>
      <c r="EB68" s="229"/>
      <c r="EC68" s="229"/>
      <c r="ED68" s="229"/>
      <c r="EE68" s="229"/>
    </row>
    <row r="69" spans="1:135" s="6" customFormat="1" ht="13.5">
      <c r="A69" s="280" t="s">
        <v>11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2" t="s">
        <v>294</v>
      </c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282"/>
      <c r="BM69" s="282"/>
      <c r="BN69" s="282"/>
      <c r="BO69" s="282"/>
      <c r="BP69" s="282"/>
      <c r="BQ69" s="282"/>
      <c r="BR69" s="282"/>
      <c r="BS69" s="282"/>
      <c r="BT69" s="282"/>
      <c r="BU69" s="282"/>
      <c r="BV69" s="282"/>
      <c r="BW69" s="282"/>
      <c r="BX69" s="282"/>
      <c r="BY69" s="282"/>
      <c r="BZ69" s="282"/>
      <c r="CA69" s="282"/>
      <c r="CB69" s="282"/>
      <c r="CC69" s="282"/>
      <c r="CD69" s="282"/>
      <c r="CE69" s="282"/>
      <c r="CF69" s="282"/>
      <c r="CG69" s="282"/>
      <c r="CH69" s="282"/>
      <c r="CI69" s="282"/>
      <c r="CJ69" s="282"/>
      <c r="CK69" s="282"/>
      <c r="CL69" s="282"/>
      <c r="CM69" s="282"/>
      <c r="CN69" s="282"/>
      <c r="CO69" s="282"/>
      <c r="CP69" s="282"/>
      <c r="CQ69" s="282"/>
      <c r="CR69" s="282"/>
      <c r="CS69" s="282"/>
      <c r="CT69" s="282"/>
      <c r="CU69" s="282"/>
      <c r="CV69" s="282"/>
      <c r="CW69" s="282"/>
      <c r="CX69" s="282"/>
      <c r="CY69" s="282"/>
      <c r="CZ69" s="282"/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29"/>
      <c r="DR69" s="229"/>
      <c r="DS69" s="229"/>
      <c r="DT69" s="229"/>
      <c r="DU69" s="229"/>
      <c r="DV69" s="229"/>
      <c r="DW69" s="229"/>
      <c r="DX69" s="229"/>
      <c r="DY69" s="229"/>
      <c r="DZ69" s="229"/>
      <c r="EA69" s="229"/>
      <c r="EB69" s="229"/>
      <c r="EC69" s="229"/>
      <c r="ED69" s="229"/>
      <c r="EE69" s="229"/>
    </row>
    <row r="70" spans="1:135" s="2" customFormat="1" ht="10.5" customHeight="1">
      <c r="A70" s="288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288"/>
      <c r="BX70" s="288"/>
      <c r="BY70" s="288"/>
      <c r="BZ70" s="288"/>
      <c r="CA70" s="288"/>
      <c r="CB70" s="288"/>
      <c r="CC70" s="288"/>
      <c r="CD70" s="288"/>
      <c r="CE70" s="288"/>
      <c r="CF70" s="288"/>
      <c r="CG70" s="288"/>
      <c r="CH70" s="288"/>
      <c r="CI70" s="288"/>
      <c r="CJ70" s="288"/>
      <c r="CK70" s="288"/>
      <c r="CL70" s="288"/>
      <c r="CM70" s="288"/>
      <c r="CN70" s="288"/>
      <c r="CO70" s="288"/>
      <c r="CP70" s="288"/>
      <c r="CQ70" s="288"/>
      <c r="CR70" s="288"/>
      <c r="CS70" s="288"/>
      <c r="CT70" s="288"/>
      <c r="CU70" s="288"/>
      <c r="CV70" s="288"/>
      <c r="CW70" s="288"/>
      <c r="CX70" s="288"/>
      <c r="CY70" s="288"/>
      <c r="CZ70" s="288"/>
      <c r="DA70" s="229"/>
      <c r="DB70" s="229"/>
      <c r="DC70" s="229"/>
      <c r="DD70" s="229"/>
      <c r="DE70" s="229"/>
      <c r="DF70" s="229"/>
      <c r="DG70" s="229"/>
      <c r="DH70" s="229"/>
      <c r="DI70" s="229"/>
      <c r="DJ70" s="229"/>
      <c r="DK70" s="229"/>
      <c r="DL70" s="229"/>
      <c r="DM70" s="229"/>
      <c r="DN70" s="229"/>
      <c r="DO70" s="229"/>
      <c r="DP70" s="229"/>
      <c r="DQ70" s="229"/>
      <c r="DR70" s="229"/>
      <c r="DS70" s="229"/>
      <c r="DT70" s="229"/>
      <c r="DU70" s="229"/>
      <c r="DV70" s="229"/>
      <c r="DW70" s="229"/>
      <c r="DX70" s="229"/>
      <c r="DY70" s="229"/>
      <c r="DZ70" s="229"/>
      <c r="EA70" s="229"/>
      <c r="EB70" s="229"/>
      <c r="EC70" s="229"/>
      <c r="ED70" s="229"/>
      <c r="EE70" s="229"/>
    </row>
    <row r="71" spans="1:135" s="3" customFormat="1" ht="55.5" customHeight="1">
      <c r="A71" s="220" t="s">
        <v>0</v>
      </c>
      <c r="B71" s="221"/>
      <c r="C71" s="221"/>
      <c r="D71" s="221"/>
      <c r="E71" s="221"/>
      <c r="F71" s="222"/>
      <c r="G71" s="220" t="s">
        <v>14</v>
      </c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2"/>
      <c r="BC71" s="220" t="s">
        <v>52</v>
      </c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2"/>
      <c r="BS71" s="220" t="s">
        <v>53</v>
      </c>
      <c r="BT71" s="221"/>
      <c r="BU71" s="221"/>
      <c r="BV71" s="221"/>
      <c r="BW71" s="221"/>
      <c r="BX71" s="221"/>
      <c r="BY71" s="221"/>
      <c r="BZ71" s="221"/>
      <c r="CA71" s="221"/>
      <c r="CB71" s="221"/>
      <c r="CC71" s="222"/>
      <c r="CD71" s="220" t="s">
        <v>77</v>
      </c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2"/>
      <c r="DA71" s="229"/>
      <c r="DB71" s="229"/>
      <c r="DC71" s="229"/>
      <c r="DD71" s="229"/>
      <c r="DE71" s="229"/>
      <c r="DF71" s="229"/>
      <c r="DG71" s="229"/>
      <c r="DH71" s="229"/>
      <c r="DI71" s="229"/>
      <c r="DJ71" s="229"/>
      <c r="DK71" s="229"/>
      <c r="DL71" s="229"/>
      <c r="DM71" s="229"/>
      <c r="DN71" s="229"/>
      <c r="DO71" s="229"/>
      <c r="DP71" s="229"/>
      <c r="DQ71" s="229"/>
      <c r="DR71" s="229"/>
      <c r="DS71" s="229"/>
      <c r="DT71" s="229"/>
      <c r="DU71" s="229"/>
      <c r="DV71" s="229"/>
      <c r="DW71" s="229"/>
      <c r="DX71" s="229"/>
      <c r="DY71" s="229"/>
      <c r="DZ71" s="229"/>
      <c r="EA71" s="229"/>
      <c r="EB71" s="229"/>
      <c r="EC71" s="229"/>
      <c r="ED71" s="229"/>
      <c r="EE71" s="229"/>
    </row>
    <row r="72" spans="1:135" s="4" customFormat="1" ht="12.75">
      <c r="A72" s="218">
        <v>1</v>
      </c>
      <c r="B72" s="218"/>
      <c r="C72" s="218"/>
      <c r="D72" s="218"/>
      <c r="E72" s="218"/>
      <c r="F72" s="218"/>
      <c r="G72" s="218">
        <v>2</v>
      </c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>
        <v>3</v>
      </c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>
        <v>4</v>
      </c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>
        <v>5</v>
      </c>
      <c r="CE72" s="218"/>
      <c r="CF72" s="218"/>
      <c r="CG72" s="218"/>
      <c r="CH72" s="218"/>
      <c r="CI72" s="218"/>
      <c r="CJ72" s="218"/>
      <c r="CK72" s="218"/>
      <c r="CL72" s="218"/>
      <c r="CM72" s="218"/>
      <c r="CN72" s="218"/>
      <c r="CO72" s="218"/>
      <c r="CP72" s="218"/>
      <c r="CQ72" s="218"/>
      <c r="CR72" s="218"/>
      <c r="CS72" s="218"/>
      <c r="CT72" s="218"/>
      <c r="CU72" s="218"/>
      <c r="CV72" s="218"/>
      <c r="CW72" s="218"/>
      <c r="CX72" s="218"/>
      <c r="CY72" s="218"/>
      <c r="CZ72" s="218"/>
      <c r="DA72" s="229"/>
      <c r="DB72" s="229"/>
      <c r="DC72" s="229"/>
      <c r="DD72" s="229"/>
      <c r="DE72" s="229"/>
      <c r="DF72" s="229"/>
      <c r="DG72" s="229"/>
      <c r="DH72" s="229"/>
      <c r="DI72" s="229"/>
      <c r="DJ72" s="229"/>
      <c r="DK72" s="229"/>
      <c r="DL72" s="229"/>
      <c r="DM72" s="229"/>
      <c r="DN72" s="229"/>
      <c r="DO72" s="229"/>
      <c r="DP72" s="229"/>
      <c r="DQ72" s="229"/>
      <c r="DR72" s="229"/>
      <c r="DS72" s="229"/>
      <c r="DT72" s="229"/>
      <c r="DU72" s="229"/>
      <c r="DV72" s="229"/>
      <c r="DW72" s="229"/>
      <c r="DX72" s="229"/>
      <c r="DY72" s="229"/>
      <c r="DZ72" s="229"/>
      <c r="EA72" s="229"/>
      <c r="EB72" s="229"/>
      <c r="EC72" s="229"/>
      <c r="ED72" s="229"/>
      <c r="EE72" s="229"/>
    </row>
    <row r="73" spans="1:135" s="5" customFormat="1" ht="15" customHeight="1">
      <c r="A73" s="209"/>
      <c r="B73" s="209"/>
      <c r="C73" s="209"/>
      <c r="D73" s="209"/>
      <c r="E73" s="209"/>
      <c r="F73" s="209"/>
      <c r="G73" s="310" t="s">
        <v>295</v>
      </c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310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4"/>
      <c r="CR73" s="214"/>
      <c r="CS73" s="214"/>
      <c r="CT73" s="214"/>
      <c r="CU73" s="214"/>
      <c r="CV73" s="214"/>
      <c r="CW73" s="214"/>
      <c r="CX73" s="214"/>
      <c r="CY73" s="214"/>
      <c r="CZ73" s="214"/>
      <c r="DA73" s="229"/>
      <c r="DB73" s="229"/>
      <c r="DC73" s="229"/>
      <c r="DD73" s="229"/>
      <c r="DE73" s="229"/>
      <c r="DF73" s="229"/>
      <c r="DG73" s="229"/>
      <c r="DH73" s="229"/>
      <c r="DI73" s="229"/>
      <c r="DJ73" s="229"/>
      <c r="DK73" s="229"/>
      <c r="DL73" s="229"/>
      <c r="DM73" s="229"/>
      <c r="DN73" s="229"/>
      <c r="DO73" s="229"/>
      <c r="DP73" s="229"/>
      <c r="DQ73" s="229"/>
      <c r="DR73" s="229"/>
      <c r="DS73" s="229"/>
      <c r="DT73" s="229"/>
      <c r="DU73" s="229"/>
      <c r="DV73" s="229"/>
      <c r="DW73" s="229"/>
      <c r="DX73" s="229"/>
      <c r="DY73" s="229"/>
      <c r="DZ73" s="229"/>
      <c r="EA73" s="229"/>
      <c r="EB73" s="229"/>
      <c r="EC73" s="229"/>
      <c r="ED73" s="229"/>
      <c r="EE73" s="229"/>
    </row>
    <row r="74" spans="1:135" s="5" customFormat="1" ht="15" customHeight="1">
      <c r="A74" s="209"/>
      <c r="B74" s="209"/>
      <c r="C74" s="209"/>
      <c r="D74" s="209"/>
      <c r="E74" s="209"/>
      <c r="F74" s="209"/>
      <c r="G74" s="310" t="s">
        <v>296</v>
      </c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  <c r="AA74" s="310"/>
      <c r="AB74" s="310"/>
      <c r="AC74" s="310"/>
      <c r="AD74" s="310"/>
      <c r="AE74" s="310"/>
      <c r="AF74" s="310"/>
      <c r="AG74" s="310"/>
      <c r="AH74" s="310"/>
      <c r="AI74" s="310"/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  <c r="AT74" s="310"/>
      <c r="AU74" s="310"/>
      <c r="AV74" s="310"/>
      <c r="AW74" s="310"/>
      <c r="AX74" s="310"/>
      <c r="AY74" s="310"/>
      <c r="AZ74" s="310"/>
      <c r="BA74" s="310"/>
      <c r="BB74" s="310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4"/>
      <c r="CR74" s="214"/>
      <c r="CS74" s="214"/>
      <c r="CT74" s="214"/>
      <c r="CU74" s="214"/>
      <c r="CV74" s="214"/>
      <c r="CW74" s="214"/>
      <c r="CX74" s="214"/>
      <c r="CY74" s="214"/>
      <c r="CZ74" s="214"/>
      <c r="DA74" s="229"/>
      <c r="DB74" s="229"/>
      <c r="DC74" s="229"/>
      <c r="DD74" s="229"/>
      <c r="DE74" s="229"/>
      <c r="DF74" s="229"/>
      <c r="DG74" s="229"/>
      <c r="DH74" s="229"/>
      <c r="DI74" s="229"/>
      <c r="DJ74" s="229"/>
      <c r="DK74" s="229"/>
      <c r="DL74" s="229"/>
      <c r="DM74" s="229"/>
      <c r="DN74" s="229"/>
      <c r="DO74" s="229"/>
      <c r="DP74" s="229"/>
      <c r="DQ74" s="229"/>
      <c r="DR74" s="229"/>
      <c r="DS74" s="229"/>
      <c r="DT74" s="229"/>
      <c r="DU74" s="229"/>
      <c r="DV74" s="229"/>
      <c r="DW74" s="229"/>
      <c r="DX74" s="229"/>
      <c r="DY74" s="229"/>
      <c r="DZ74" s="229"/>
      <c r="EA74" s="229"/>
      <c r="EB74" s="229"/>
      <c r="EC74" s="229"/>
      <c r="ED74" s="229"/>
      <c r="EE74" s="229"/>
    </row>
    <row r="75" spans="1:135" s="5" customFormat="1" ht="15" customHeight="1">
      <c r="A75" s="209"/>
      <c r="B75" s="209"/>
      <c r="C75" s="209"/>
      <c r="D75" s="209"/>
      <c r="E75" s="209"/>
      <c r="F75" s="209"/>
      <c r="G75" s="247" t="s">
        <v>8</v>
      </c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8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 t="s">
        <v>9</v>
      </c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4">
        <f>CD73+CD74</f>
        <v>0</v>
      </c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14"/>
      <c r="CY75" s="214"/>
      <c r="CZ75" s="214"/>
      <c r="DA75" s="229"/>
      <c r="DB75" s="229"/>
      <c r="DC75" s="229"/>
      <c r="DD75" s="229"/>
      <c r="DE75" s="229"/>
      <c r="DF75" s="229"/>
      <c r="DG75" s="229"/>
      <c r="DH75" s="229"/>
      <c r="DI75" s="229"/>
      <c r="DJ75" s="229"/>
      <c r="DK75" s="229"/>
      <c r="DL75" s="229"/>
      <c r="DM75" s="229"/>
      <c r="DN75" s="229"/>
      <c r="DO75" s="229"/>
      <c r="DP75" s="229"/>
      <c r="DQ75" s="229"/>
      <c r="DR75" s="229"/>
      <c r="DS75" s="229"/>
      <c r="DT75" s="229"/>
      <c r="DU75" s="229"/>
      <c r="DV75" s="229"/>
      <c r="DW75" s="229"/>
      <c r="DX75" s="229"/>
      <c r="DY75" s="229"/>
      <c r="DZ75" s="229"/>
      <c r="EA75" s="229"/>
      <c r="EB75" s="229"/>
      <c r="EC75" s="229"/>
      <c r="ED75" s="229"/>
      <c r="EE75" s="229"/>
    </row>
    <row r="76" spans="1:135" s="2" customFormat="1" ht="12" customHeight="1">
      <c r="A76" s="273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29"/>
      <c r="DB76" s="229"/>
      <c r="DC76" s="229"/>
      <c r="DD76" s="229"/>
      <c r="DE76" s="229"/>
      <c r="DF76" s="229"/>
      <c r="DG76" s="229"/>
      <c r="DH76" s="229"/>
      <c r="DI76" s="229"/>
      <c r="DJ76" s="229"/>
      <c r="DK76" s="229"/>
      <c r="DL76" s="229"/>
      <c r="DM76" s="229"/>
      <c r="DN76" s="229"/>
      <c r="DO76" s="229"/>
      <c r="DP76" s="229"/>
      <c r="DQ76" s="229"/>
      <c r="DR76" s="229"/>
      <c r="DS76" s="229"/>
      <c r="DT76" s="229"/>
      <c r="DU76" s="229"/>
      <c r="DV76" s="229"/>
      <c r="DW76" s="229"/>
      <c r="DX76" s="229"/>
      <c r="DY76" s="229"/>
      <c r="DZ76" s="229"/>
      <c r="EA76" s="229"/>
      <c r="EB76" s="229"/>
      <c r="EC76" s="229"/>
      <c r="ED76" s="229"/>
      <c r="EE76" s="229"/>
    </row>
    <row r="77" spans="1:135" s="6" customFormat="1" ht="13.5">
      <c r="A77" s="281" t="s">
        <v>54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/>
      <c r="BO77" s="281"/>
      <c r="BP77" s="281"/>
      <c r="BQ77" s="281"/>
      <c r="BR77" s="281"/>
      <c r="BS77" s="281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281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  <c r="CW77" s="281"/>
      <c r="CX77" s="281"/>
      <c r="CY77" s="281"/>
      <c r="CZ77" s="281"/>
      <c r="DA77" s="229"/>
      <c r="DB77" s="229"/>
      <c r="DC77" s="229"/>
      <c r="DD77" s="229"/>
      <c r="DE77" s="229"/>
      <c r="DF77" s="229"/>
      <c r="DG77" s="229"/>
      <c r="DH77" s="229"/>
      <c r="DI77" s="229"/>
      <c r="DJ77" s="229"/>
      <c r="DK77" s="229"/>
      <c r="DL77" s="229"/>
      <c r="DM77" s="229"/>
      <c r="DN77" s="229"/>
      <c r="DO77" s="229"/>
      <c r="DP77" s="229"/>
      <c r="DQ77" s="229"/>
      <c r="DR77" s="229"/>
      <c r="DS77" s="229"/>
      <c r="DT77" s="229"/>
      <c r="DU77" s="229"/>
      <c r="DV77" s="229"/>
      <c r="DW77" s="229"/>
      <c r="DX77" s="229"/>
      <c r="DY77" s="229"/>
      <c r="DZ77" s="229"/>
      <c r="EA77" s="229"/>
      <c r="EB77" s="229"/>
      <c r="EC77" s="229"/>
      <c r="ED77" s="229"/>
      <c r="EE77" s="229"/>
    </row>
    <row r="78" spans="1:135" s="2" customFormat="1" ht="6" customHeight="1">
      <c r="A78" s="229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</row>
    <row r="79" spans="1:135" s="6" customFormat="1" ht="13.5">
      <c r="A79" s="280" t="s">
        <v>11</v>
      </c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282"/>
      <c r="AS79" s="282"/>
      <c r="AT79" s="282"/>
      <c r="AU79" s="282"/>
      <c r="AV79" s="282"/>
      <c r="AW79" s="282"/>
      <c r="AX79" s="282"/>
      <c r="AY79" s="282"/>
      <c r="AZ79" s="282"/>
      <c r="BA79" s="282"/>
      <c r="BB79" s="282"/>
      <c r="BC79" s="282"/>
      <c r="BD79" s="282"/>
      <c r="BE79" s="282"/>
      <c r="BF79" s="282"/>
      <c r="BG79" s="282"/>
      <c r="BH79" s="282"/>
      <c r="BI79" s="282"/>
      <c r="BJ79" s="282"/>
      <c r="BK79" s="282"/>
      <c r="BL79" s="282"/>
      <c r="BM79" s="282"/>
      <c r="BN79" s="282"/>
      <c r="BO79" s="282"/>
      <c r="BP79" s="282"/>
      <c r="BQ79" s="282"/>
      <c r="BR79" s="282"/>
      <c r="BS79" s="282"/>
      <c r="BT79" s="282"/>
      <c r="BU79" s="282"/>
      <c r="BV79" s="282"/>
      <c r="BW79" s="282"/>
      <c r="BX79" s="282"/>
      <c r="BY79" s="282"/>
      <c r="BZ79" s="282"/>
      <c r="CA79" s="282"/>
      <c r="CB79" s="282"/>
      <c r="CC79" s="282"/>
      <c r="CD79" s="282"/>
      <c r="CE79" s="282"/>
      <c r="CF79" s="282"/>
      <c r="CG79" s="282"/>
      <c r="CH79" s="282"/>
      <c r="CI79" s="282"/>
      <c r="CJ79" s="282"/>
      <c r="CK79" s="282"/>
      <c r="CL79" s="282"/>
      <c r="CM79" s="282"/>
      <c r="CN79" s="282"/>
      <c r="CO79" s="282"/>
      <c r="CP79" s="282"/>
      <c r="CQ79" s="282"/>
      <c r="CR79" s="282"/>
      <c r="CS79" s="282"/>
      <c r="CT79" s="282"/>
      <c r="CU79" s="282"/>
      <c r="CV79" s="282"/>
      <c r="CW79" s="282"/>
      <c r="CX79" s="282"/>
      <c r="CY79" s="282"/>
      <c r="CZ79" s="282"/>
      <c r="DA79" s="229"/>
      <c r="DB79" s="229"/>
      <c r="DC79" s="229"/>
      <c r="DD79" s="229"/>
      <c r="DE79" s="229"/>
      <c r="DF79" s="229"/>
      <c r="DG79" s="229"/>
      <c r="DH79" s="229"/>
      <c r="DI79" s="229"/>
      <c r="DJ79" s="229"/>
      <c r="DK79" s="229"/>
      <c r="DL79" s="229"/>
      <c r="DM79" s="229"/>
      <c r="DN79" s="229"/>
      <c r="DO79" s="229"/>
      <c r="DP79" s="229"/>
      <c r="DQ79" s="229"/>
      <c r="DR79" s="229"/>
      <c r="DS79" s="229"/>
      <c r="DT79" s="229"/>
      <c r="DU79" s="229"/>
      <c r="DV79" s="229"/>
      <c r="DW79" s="229"/>
      <c r="DX79" s="229"/>
      <c r="DY79" s="229"/>
      <c r="DZ79" s="229"/>
      <c r="EA79" s="229"/>
      <c r="EB79" s="229"/>
      <c r="EC79" s="229"/>
      <c r="ED79" s="229"/>
      <c r="EE79" s="229"/>
    </row>
    <row r="80" spans="1:135" s="2" customFormat="1" ht="15" customHeight="1">
      <c r="A80" s="288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29"/>
      <c r="DT80" s="229"/>
      <c r="DU80" s="229"/>
      <c r="DV80" s="229"/>
      <c r="DW80" s="229"/>
      <c r="DX80" s="229"/>
      <c r="DY80" s="229"/>
      <c r="DZ80" s="229"/>
      <c r="EA80" s="229"/>
      <c r="EB80" s="229"/>
      <c r="EC80" s="229"/>
      <c r="ED80" s="229"/>
      <c r="EE80" s="229"/>
    </row>
    <row r="81" spans="1:135" s="3" customFormat="1" ht="45" customHeight="1">
      <c r="A81" s="220" t="s">
        <v>0</v>
      </c>
      <c r="B81" s="221"/>
      <c r="C81" s="221"/>
      <c r="D81" s="221"/>
      <c r="E81" s="221"/>
      <c r="F81" s="222"/>
      <c r="G81" s="220" t="s">
        <v>48</v>
      </c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2"/>
      <c r="BC81" s="220" t="s">
        <v>49</v>
      </c>
      <c r="BD81" s="221"/>
      <c r="BE81" s="221"/>
      <c r="BF81" s="221"/>
      <c r="BG81" s="221"/>
      <c r="BH81" s="221"/>
      <c r="BI81" s="221"/>
      <c r="BJ81" s="221"/>
      <c r="BK81" s="221"/>
      <c r="BL81" s="221"/>
      <c r="BM81" s="221"/>
      <c r="BN81" s="221"/>
      <c r="BO81" s="221"/>
      <c r="BP81" s="221"/>
      <c r="BQ81" s="221"/>
      <c r="BR81" s="222"/>
      <c r="BS81" s="220" t="s">
        <v>50</v>
      </c>
      <c r="BT81" s="221"/>
      <c r="BU81" s="221"/>
      <c r="BV81" s="221"/>
      <c r="BW81" s="221"/>
      <c r="BX81" s="221"/>
      <c r="BY81" s="221"/>
      <c r="BZ81" s="221"/>
      <c r="CA81" s="221"/>
      <c r="CB81" s="221"/>
      <c r="CC81" s="221"/>
      <c r="CD81" s="221"/>
      <c r="CE81" s="221"/>
      <c r="CF81" s="221"/>
      <c r="CG81" s="221"/>
      <c r="CH81" s="222"/>
      <c r="CI81" s="220" t="s">
        <v>47</v>
      </c>
      <c r="CJ81" s="221"/>
      <c r="CK81" s="221"/>
      <c r="CL81" s="221"/>
      <c r="CM81" s="221"/>
      <c r="CN81" s="221"/>
      <c r="CO81" s="221"/>
      <c r="CP81" s="221"/>
      <c r="CQ81" s="221"/>
      <c r="CR81" s="221"/>
      <c r="CS81" s="221"/>
      <c r="CT81" s="221"/>
      <c r="CU81" s="221"/>
      <c r="CV81" s="221"/>
      <c r="CW81" s="221"/>
      <c r="CX81" s="221"/>
      <c r="CY81" s="221"/>
      <c r="CZ81" s="222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</row>
    <row r="82" spans="1:135" s="4" customFormat="1" ht="12.75">
      <c r="A82" s="218">
        <v>1</v>
      </c>
      <c r="B82" s="218"/>
      <c r="C82" s="218"/>
      <c r="D82" s="218"/>
      <c r="E82" s="218"/>
      <c r="F82" s="218"/>
      <c r="G82" s="218">
        <v>2</v>
      </c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>
        <v>3</v>
      </c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>
        <v>4</v>
      </c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>
        <v>5</v>
      </c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</row>
    <row r="83" spans="1:135" s="5" customFormat="1" ht="15" customHeight="1">
      <c r="A83" s="209"/>
      <c r="B83" s="209"/>
      <c r="C83" s="209"/>
      <c r="D83" s="209"/>
      <c r="E83" s="209"/>
      <c r="F83" s="209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0"/>
      <c r="AO83" s="310"/>
      <c r="AP83" s="310"/>
      <c r="AQ83" s="310"/>
      <c r="AR83" s="310"/>
      <c r="AS83" s="310"/>
      <c r="AT83" s="310"/>
      <c r="AU83" s="310"/>
      <c r="AV83" s="310"/>
      <c r="AW83" s="310"/>
      <c r="AX83" s="310"/>
      <c r="AY83" s="310"/>
      <c r="AZ83" s="310"/>
      <c r="BA83" s="310"/>
      <c r="BB83" s="310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4"/>
      <c r="CJ83" s="214"/>
      <c r="CK83" s="214"/>
      <c r="CL83" s="214"/>
      <c r="CM83" s="214"/>
      <c r="CN83" s="214"/>
      <c r="CO83" s="214"/>
      <c r="CP83" s="214"/>
      <c r="CQ83" s="214"/>
      <c r="CR83" s="214"/>
      <c r="CS83" s="214"/>
      <c r="CT83" s="214"/>
      <c r="CU83" s="214"/>
      <c r="CV83" s="214"/>
      <c r="CW83" s="214"/>
      <c r="CX83" s="214"/>
      <c r="CY83" s="214"/>
      <c r="CZ83" s="214"/>
      <c r="DA83" s="229"/>
      <c r="DB83" s="229"/>
      <c r="DC83" s="229"/>
      <c r="DD83" s="229"/>
      <c r="DE83" s="229"/>
      <c r="DF83" s="229"/>
      <c r="DG83" s="229"/>
      <c r="DH83" s="229"/>
      <c r="DI83" s="229"/>
      <c r="DJ83" s="229"/>
      <c r="DK83" s="229"/>
      <c r="DL83" s="229"/>
      <c r="DM83" s="229"/>
      <c r="DN83" s="229"/>
      <c r="DO83" s="229"/>
      <c r="DP83" s="229"/>
      <c r="DQ83" s="229"/>
      <c r="DR83" s="229"/>
      <c r="DS83" s="229"/>
      <c r="DT83" s="229"/>
      <c r="DU83" s="229"/>
      <c r="DV83" s="229"/>
      <c r="DW83" s="229"/>
      <c r="DX83" s="229"/>
      <c r="DY83" s="229"/>
      <c r="DZ83" s="229"/>
      <c r="EA83" s="229"/>
      <c r="EB83" s="229"/>
      <c r="EC83" s="229"/>
      <c r="ED83" s="229"/>
      <c r="EE83" s="229"/>
    </row>
    <row r="84" spans="1:135" s="5" customFormat="1" ht="15" customHeight="1">
      <c r="A84" s="209"/>
      <c r="B84" s="209"/>
      <c r="C84" s="209"/>
      <c r="D84" s="209"/>
      <c r="E84" s="209"/>
      <c r="F84" s="209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310"/>
      <c r="AT84" s="310"/>
      <c r="AU84" s="310"/>
      <c r="AV84" s="310"/>
      <c r="AW84" s="310"/>
      <c r="AX84" s="310"/>
      <c r="AY84" s="310"/>
      <c r="AZ84" s="310"/>
      <c r="BA84" s="310"/>
      <c r="BB84" s="310"/>
      <c r="BC84" s="213"/>
      <c r="BD84" s="213"/>
      <c r="BE84" s="213"/>
      <c r="BF84" s="213"/>
      <c r="BG84" s="213"/>
      <c r="BH84" s="213"/>
      <c r="BI84" s="213"/>
      <c r="BJ84" s="213"/>
      <c r="BK84" s="213"/>
      <c r="BL84" s="213"/>
      <c r="BM84" s="213"/>
      <c r="BN84" s="213"/>
      <c r="BO84" s="213"/>
      <c r="BP84" s="213"/>
      <c r="BQ84" s="213"/>
      <c r="BR84" s="213"/>
      <c r="BS84" s="213"/>
      <c r="BT84" s="213"/>
      <c r="BU84" s="213"/>
      <c r="BV84" s="213"/>
      <c r="BW84" s="213"/>
      <c r="BX84" s="213"/>
      <c r="BY84" s="213"/>
      <c r="BZ84" s="213"/>
      <c r="CA84" s="213"/>
      <c r="CB84" s="213"/>
      <c r="CC84" s="213"/>
      <c r="CD84" s="213"/>
      <c r="CE84" s="213"/>
      <c r="CF84" s="213"/>
      <c r="CG84" s="213"/>
      <c r="CH84" s="213"/>
      <c r="CI84" s="214"/>
      <c r="CJ84" s="214"/>
      <c r="CK84" s="214"/>
      <c r="CL84" s="214"/>
      <c r="CM84" s="214"/>
      <c r="CN84" s="214"/>
      <c r="CO84" s="214"/>
      <c r="CP84" s="214"/>
      <c r="CQ84" s="214"/>
      <c r="CR84" s="214"/>
      <c r="CS84" s="214"/>
      <c r="CT84" s="214"/>
      <c r="CU84" s="214"/>
      <c r="CV84" s="214"/>
      <c r="CW84" s="214"/>
      <c r="CX84" s="214"/>
      <c r="CY84" s="214"/>
      <c r="CZ84" s="214"/>
      <c r="DA84" s="229"/>
      <c r="DB84" s="229"/>
      <c r="DC84" s="229"/>
      <c r="DD84" s="229"/>
      <c r="DE84" s="229"/>
      <c r="DF84" s="229"/>
      <c r="DG84" s="229"/>
      <c r="DH84" s="229"/>
      <c r="DI84" s="229"/>
      <c r="DJ84" s="229"/>
      <c r="DK84" s="229"/>
      <c r="DL84" s="229"/>
      <c r="DM84" s="229"/>
      <c r="DN84" s="229"/>
      <c r="DO84" s="229"/>
      <c r="DP84" s="229"/>
      <c r="DQ84" s="229"/>
      <c r="DR84" s="229"/>
      <c r="DS84" s="229"/>
      <c r="DT84" s="229"/>
      <c r="DU84" s="229"/>
      <c r="DV84" s="229"/>
      <c r="DW84" s="229"/>
      <c r="DX84" s="229"/>
      <c r="DY84" s="229"/>
      <c r="DZ84" s="229"/>
      <c r="EA84" s="229"/>
      <c r="EB84" s="229"/>
      <c r="EC84" s="229"/>
      <c r="ED84" s="229"/>
      <c r="EE84" s="229"/>
    </row>
    <row r="85" spans="1:135" s="5" customFormat="1" ht="15" customHeight="1">
      <c r="A85" s="209"/>
      <c r="B85" s="209"/>
      <c r="C85" s="209"/>
      <c r="D85" s="209"/>
      <c r="E85" s="209"/>
      <c r="F85" s="209"/>
      <c r="G85" s="247" t="s">
        <v>8</v>
      </c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8"/>
      <c r="BC85" s="213" t="s">
        <v>9</v>
      </c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 t="s">
        <v>9</v>
      </c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4">
        <v>0</v>
      </c>
      <c r="CJ85" s="214"/>
      <c r="CK85" s="214"/>
      <c r="CL85" s="214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14"/>
      <c r="CY85" s="214"/>
      <c r="CZ85" s="214"/>
      <c r="DA85" s="229"/>
      <c r="DB85" s="229"/>
      <c r="DC85" s="229"/>
      <c r="DD85" s="229"/>
      <c r="DE85" s="229"/>
      <c r="DF85" s="229"/>
      <c r="DG85" s="229"/>
      <c r="DH85" s="229"/>
      <c r="DI85" s="229"/>
      <c r="DJ85" s="229"/>
      <c r="DK85" s="229"/>
      <c r="DL85" s="229"/>
      <c r="DM85" s="229"/>
      <c r="DN85" s="229"/>
      <c r="DO85" s="229"/>
      <c r="DP85" s="229"/>
      <c r="DQ85" s="229"/>
      <c r="DR85" s="229"/>
      <c r="DS85" s="229"/>
      <c r="DT85" s="229"/>
      <c r="DU85" s="229"/>
      <c r="DV85" s="229"/>
      <c r="DW85" s="229"/>
      <c r="DX85" s="229"/>
      <c r="DY85" s="229"/>
      <c r="DZ85" s="229"/>
      <c r="EA85" s="229"/>
      <c r="EB85" s="229"/>
      <c r="EC85" s="229"/>
      <c r="ED85" s="229"/>
      <c r="EE85" s="229"/>
    </row>
    <row r="86" spans="1:135" s="2" customFormat="1" ht="12" customHeight="1">
      <c r="A86" s="273"/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  <c r="BC86" s="273"/>
      <c r="BD86" s="273"/>
      <c r="BE86" s="273"/>
      <c r="BF86" s="273"/>
      <c r="BG86" s="273"/>
      <c r="BH86" s="273"/>
      <c r="BI86" s="273"/>
      <c r="BJ86" s="273"/>
      <c r="BK86" s="273"/>
      <c r="BL86" s="273"/>
      <c r="BM86" s="273"/>
      <c r="BN86" s="273"/>
      <c r="BO86" s="273"/>
      <c r="BP86" s="273"/>
      <c r="BQ86" s="273"/>
      <c r="BR86" s="273"/>
      <c r="BS86" s="273"/>
      <c r="BT86" s="273"/>
      <c r="BU86" s="273"/>
      <c r="BV86" s="273"/>
      <c r="BW86" s="273"/>
      <c r="BX86" s="273"/>
      <c r="BY86" s="273"/>
      <c r="BZ86" s="273"/>
      <c r="CA86" s="273"/>
      <c r="CB86" s="273"/>
      <c r="CC86" s="273"/>
      <c r="CD86" s="273"/>
      <c r="CE86" s="273"/>
      <c r="CF86" s="273"/>
      <c r="CG86" s="273"/>
      <c r="CH86" s="273"/>
      <c r="CI86" s="273"/>
      <c r="CJ86" s="273"/>
      <c r="CK86" s="273"/>
      <c r="CL86" s="273"/>
      <c r="CM86" s="273"/>
      <c r="CN86" s="273"/>
      <c r="CO86" s="273"/>
      <c r="CP86" s="273"/>
      <c r="CQ86" s="273"/>
      <c r="CR86" s="273"/>
      <c r="CS86" s="273"/>
      <c r="CT86" s="273"/>
      <c r="CU86" s="273"/>
      <c r="CV86" s="273"/>
      <c r="CW86" s="273"/>
      <c r="CX86" s="273"/>
      <c r="CY86" s="273"/>
      <c r="CZ86" s="273"/>
      <c r="DA86" s="229"/>
      <c r="DB86" s="229"/>
      <c r="DC86" s="229"/>
      <c r="DD86" s="229"/>
      <c r="DE86" s="229"/>
      <c r="DF86" s="229"/>
      <c r="DG86" s="229"/>
      <c r="DH86" s="229"/>
      <c r="DI86" s="229"/>
      <c r="DJ86" s="229"/>
      <c r="DK86" s="229"/>
      <c r="DL86" s="229"/>
      <c r="DM86" s="229"/>
      <c r="DN86" s="229"/>
      <c r="DO86" s="229"/>
      <c r="DP86" s="229"/>
      <c r="DQ86" s="229"/>
      <c r="DR86" s="229"/>
      <c r="DS86" s="229"/>
      <c r="DT86" s="229"/>
      <c r="DU86" s="229"/>
      <c r="DV86" s="229"/>
      <c r="DW86" s="229"/>
      <c r="DX86" s="229"/>
      <c r="DY86" s="229"/>
      <c r="DZ86" s="229"/>
      <c r="EA86" s="229"/>
      <c r="EB86" s="229"/>
      <c r="EC86" s="229"/>
      <c r="ED86" s="229"/>
      <c r="EE86" s="229"/>
    </row>
    <row r="87" spans="1:135" s="6" customFormat="1" ht="27" customHeight="1">
      <c r="A87" s="283" t="s">
        <v>208</v>
      </c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29"/>
      <c r="DB87" s="229"/>
      <c r="DC87" s="229"/>
      <c r="DD87" s="229"/>
      <c r="DE87" s="229"/>
      <c r="DF87" s="229"/>
      <c r="DG87" s="229"/>
      <c r="DH87" s="229"/>
      <c r="DI87" s="229"/>
      <c r="DJ87" s="229"/>
      <c r="DK87" s="229"/>
      <c r="DL87" s="229"/>
      <c r="DM87" s="229"/>
      <c r="DN87" s="229"/>
      <c r="DO87" s="229"/>
      <c r="DP87" s="229"/>
      <c r="DQ87" s="229"/>
      <c r="DR87" s="229"/>
      <c r="DS87" s="229"/>
      <c r="DT87" s="229"/>
      <c r="DU87" s="229"/>
      <c r="DV87" s="229"/>
      <c r="DW87" s="229"/>
      <c r="DX87" s="229"/>
      <c r="DY87" s="229"/>
      <c r="DZ87" s="229"/>
      <c r="EA87" s="229"/>
      <c r="EB87" s="229"/>
      <c r="EC87" s="229"/>
      <c r="ED87" s="229"/>
      <c r="EE87" s="229"/>
    </row>
    <row r="88" spans="1:135" s="2" customFormat="1" ht="6" customHeight="1">
      <c r="A88" s="229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  <c r="CG88" s="229"/>
      <c r="CH88" s="229"/>
      <c r="CI88" s="229"/>
      <c r="CJ88" s="229"/>
      <c r="CK88" s="229"/>
      <c r="CL88" s="229"/>
      <c r="CM88" s="229"/>
      <c r="CN88" s="229"/>
      <c r="CO88" s="229"/>
      <c r="CP88" s="229"/>
      <c r="CQ88" s="229"/>
      <c r="CR88" s="229"/>
      <c r="CS88" s="229"/>
      <c r="CT88" s="229"/>
      <c r="CU88" s="229"/>
      <c r="CV88" s="229"/>
      <c r="CW88" s="229"/>
      <c r="CX88" s="229"/>
      <c r="CY88" s="229"/>
      <c r="CZ88" s="229"/>
      <c r="DA88" s="229"/>
      <c r="DB88" s="229"/>
      <c r="DC88" s="229"/>
      <c r="DD88" s="229"/>
      <c r="DE88" s="229"/>
      <c r="DF88" s="229"/>
      <c r="DG88" s="229"/>
      <c r="DH88" s="229"/>
      <c r="DI88" s="229"/>
      <c r="DJ88" s="229"/>
      <c r="DK88" s="229"/>
      <c r="DL88" s="229"/>
      <c r="DM88" s="229"/>
      <c r="DN88" s="229"/>
      <c r="DO88" s="229"/>
      <c r="DP88" s="229"/>
      <c r="DQ88" s="229"/>
      <c r="DR88" s="229"/>
      <c r="DS88" s="229"/>
      <c r="DT88" s="229"/>
      <c r="DU88" s="229"/>
      <c r="DV88" s="229"/>
      <c r="DW88" s="229"/>
      <c r="DX88" s="229"/>
      <c r="DY88" s="229"/>
      <c r="DZ88" s="229"/>
      <c r="EA88" s="229"/>
      <c r="EB88" s="229"/>
      <c r="EC88" s="229"/>
      <c r="ED88" s="229"/>
      <c r="EE88" s="229"/>
    </row>
    <row r="89" spans="1:135" s="6" customFormat="1" ht="13.5">
      <c r="A89" s="280" t="s">
        <v>11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2" t="s">
        <v>225</v>
      </c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82"/>
      <c r="AL89" s="282"/>
      <c r="AM89" s="282"/>
      <c r="AN89" s="282"/>
      <c r="AO89" s="282"/>
      <c r="AP89" s="282"/>
      <c r="AQ89" s="282"/>
      <c r="AR89" s="282"/>
      <c r="AS89" s="282"/>
      <c r="AT89" s="282"/>
      <c r="AU89" s="282"/>
      <c r="AV89" s="282"/>
      <c r="AW89" s="282"/>
      <c r="AX89" s="282"/>
      <c r="AY89" s="282"/>
      <c r="AZ89" s="282"/>
      <c r="BA89" s="282"/>
      <c r="BB89" s="282"/>
      <c r="BC89" s="282"/>
      <c r="BD89" s="282"/>
      <c r="BE89" s="282"/>
      <c r="BF89" s="282"/>
      <c r="BG89" s="282"/>
      <c r="BH89" s="282"/>
      <c r="BI89" s="282"/>
      <c r="BJ89" s="282"/>
      <c r="BK89" s="282"/>
      <c r="BL89" s="282"/>
      <c r="BM89" s="282"/>
      <c r="BN89" s="282"/>
      <c r="BO89" s="282"/>
      <c r="BP89" s="282"/>
      <c r="BQ89" s="282"/>
      <c r="BR89" s="282"/>
      <c r="BS89" s="282"/>
      <c r="BT89" s="282"/>
      <c r="BU89" s="282"/>
      <c r="BV89" s="282"/>
      <c r="BW89" s="282"/>
      <c r="BX89" s="282"/>
      <c r="BY89" s="282"/>
      <c r="BZ89" s="282"/>
      <c r="CA89" s="282"/>
      <c r="CB89" s="282"/>
      <c r="CC89" s="282"/>
      <c r="CD89" s="282"/>
      <c r="CE89" s="282"/>
      <c r="CF89" s="282"/>
      <c r="CG89" s="282"/>
      <c r="CH89" s="282"/>
      <c r="CI89" s="282"/>
      <c r="CJ89" s="282"/>
      <c r="CK89" s="282"/>
      <c r="CL89" s="282"/>
      <c r="CM89" s="282"/>
      <c r="CN89" s="282"/>
      <c r="CO89" s="282"/>
      <c r="CP89" s="282"/>
      <c r="CQ89" s="282"/>
      <c r="CR89" s="282"/>
      <c r="CS89" s="282"/>
      <c r="CT89" s="282"/>
      <c r="CU89" s="282"/>
      <c r="CV89" s="282"/>
      <c r="CW89" s="282"/>
      <c r="CX89" s="282"/>
      <c r="CY89" s="282"/>
      <c r="CZ89" s="282"/>
      <c r="DA89" s="229"/>
      <c r="DB89" s="229"/>
      <c r="DC89" s="229"/>
      <c r="DD89" s="229"/>
      <c r="DE89" s="229"/>
      <c r="DF89" s="229"/>
      <c r="DG89" s="229"/>
      <c r="DH89" s="229"/>
      <c r="DI89" s="229"/>
      <c r="DJ89" s="229"/>
      <c r="DK89" s="229"/>
      <c r="DL89" s="229"/>
      <c r="DM89" s="229"/>
      <c r="DN89" s="229"/>
      <c r="DO89" s="229"/>
      <c r="DP89" s="229"/>
      <c r="DQ89" s="229"/>
      <c r="DR89" s="229"/>
      <c r="DS89" s="229"/>
      <c r="DT89" s="229"/>
      <c r="DU89" s="229"/>
      <c r="DV89" s="229"/>
      <c r="DW89" s="229"/>
      <c r="DX89" s="229"/>
      <c r="DY89" s="229"/>
      <c r="DZ89" s="229"/>
      <c r="EA89" s="229"/>
      <c r="EB89" s="229"/>
      <c r="EC89" s="229"/>
      <c r="ED89" s="229"/>
      <c r="EE89" s="229"/>
    </row>
    <row r="90" spans="1:135" s="2" customFormat="1" ht="10.5" customHeight="1">
      <c r="A90" s="219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  <c r="CS90" s="219"/>
      <c r="CT90" s="219"/>
      <c r="CU90" s="219"/>
      <c r="CV90" s="219"/>
      <c r="CW90" s="219"/>
      <c r="CX90" s="219"/>
      <c r="CY90" s="219"/>
      <c r="CZ90" s="219"/>
      <c r="DA90" s="229"/>
      <c r="DB90" s="229"/>
      <c r="DC90" s="229"/>
      <c r="DD90" s="229"/>
      <c r="DE90" s="229"/>
      <c r="DF90" s="229"/>
      <c r="DG90" s="229"/>
      <c r="DH90" s="229"/>
      <c r="DI90" s="229"/>
      <c r="DJ90" s="229"/>
      <c r="DK90" s="229"/>
      <c r="DL90" s="229"/>
      <c r="DM90" s="229"/>
      <c r="DN90" s="229"/>
      <c r="DO90" s="229"/>
      <c r="DP90" s="229"/>
      <c r="DQ90" s="229"/>
      <c r="DR90" s="229"/>
      <c r="DS90" s="229"/>
      <c r="DT90" s="229"/>
      <c r="DU90" s="229"/>
      <c r="DV90" s="229"/>
      <c r="DW90" s="229"/>
      <c r="DX90" s="229"/>
      <c r="DY90" s="229"/>
      <c r="DZ90" s="229"/>
      <c r="EA90" s="229"/>
      <c r="EB90" s="229"/>
      <c r="EC90" s="229"/>
      <c r="ED90" s="229"/>
      <c r="EE90" s="229"/>
    </row>
    <row r="91" spans="1:135" s="3" customFormat="1" ht="45" customHeight="1">
      <c r="A91" s="220" t="s">
        <v>0</v>
      </c>
      <c r="B91" s="221"/>
      <c r="C91" s="221"/>
      <c r="D91" s="221"/>
      <c r="E91" s="221"/>
      <c r="F91" s="222"/>
      <c r="G91" s="220" t="s">
        <v>48</v>
      </c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2"/>
      <c r="BC91" s="220" t="s">
        <v>49</v>
      </c>
      <c r="BD91" s="221"/>
      <c r="BE91" s="221"/>
      <c r="BF91" s="221"/>
      <c r="BG91" s="221"/>
      <c r="BH91" s="221"/>
      <c r="BI91" s="221"/>
      <c r="BJ91" s="221"/>
      <c r="BK91" s="221"/>
      <c r="BL91" s="221"/>
      <c r="BM91" s="221"/>
      <c r="BN91" s="221"/>
      <c r="BO91" s="221"/>
      <c r="BP91" s="221"/>
      <c r="BQ91" s="221"/>
      <c r="BR91" s="222"/>
      <c r="BS91" s="220" t="s">
        <v>50</v>
      </c>
      <c r="BT91" s="221"/>
      <c r="BU91" s="221"/>
      <c r="BV91" s="221"/>
      <c r="BW91" s="221"/>
      <c r="BX91" s="221"/>
      <c r="BY91" s="221"/>
      <c r="BZ91" s="221"/>
      <c r="CA91" s="221"/>
      <c r="CB91" s="221"/>
      <c r="CC91" s="221"/>
      <c r="CD91" s="221"/>
      <c r="CE91" s="221"/>
      <c r="CF91" s="221"/>
      <c r="CG91" s="221"/>
      <c r="CH91" s="222"/>
      <c r="CI91" s="220" t="s">
        <v>47</v>
      </c>
      <c r="CJ91" s="221"/>
      <c r="CK91" s="221"/>
      <c r="CL91" s="221"/>
      <c r="CM91" s="221"/>
      <c r="CN91" s="221"/>
      <c r="CO91" s="221"/>
      <c r="CP91" s="221"/>
      <c r="CQ91" s="221"/>
      <c r="CR91" s="221"/>
      <c r="CS91" s="221"/>
      <c r="CT91" s="221"/>
      <c r="CU91" s="221"/>
      <c r="CV91" s="221"/>
      <c r="CW91" s="221"/>
      <c r="CX91" s="221"/>
      <c r="CY91" s="221"/>
      <c r="CZ91" s="222"/>
      <c r="DA91" s="229"/>
      <c r="DB91" s="229"/>
      <c r="DC91" s="229"/>
      <c r="DD91" s="229"/>
      <c r="DE91" s="229"/>
      <c r="DF91" s="229"/>
      <c r="DG91" s="229"/>
      <c r="DH91" s="229"/>
      <c r="DI91" s="229"/>
      <c r="DJ91" s="229"/>
      <c r="DK91" s="229"/>
      <c r="DL91" s="229"/>
      <c r="DM91" s="229"/>
      <c r="DN91" s="229"/>
      <c r="DO91" s="229"/>
      <c r="DP91" s="229"/>
      <c r="DQ91" s="229"/>
      <c r="DR91" s="229"/>
      <c r="DS91" s="229"/>
      <c r="DT91" s="229"/>
      <c r="DU91" s="229"/>
      <c r="DV91" s="229"/>
      <c r="DW91" s="229"/>
      <c r="DX91" s="229"/>
      <c r="DY91" s="229"/>
      <c r="DZ91" s="229"/>
      <c r="EA91" s="229"/>
      <c r="EB91" s="229"/>
      <c r="EC91" s="229"/>
      <c r="ED91" s="229"/>
      <c r="EE91" s="229"/>
    </row>
    <row r="92" spans="1:135" s="4" customFormat="1" ht="12.75">
      <c r="A92" s="218">
        <v>1</v>
      </c>
      <c r="B92" s="218"/>
      <c r="C92" s="218"/>
      <c r="D92" s="218"/>
      <c r="E92" s="218"/>
      <c r="F92" s="218"/>
      <c r="G92" s="218">
        <v>2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>
        <v>3</v>
      </c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>
        <v>4</v>
      </c>
      <c r="BT92" s="218"/>
      <c r="BU92" s="218"/>
      <c r="BV92" s="218"/>
      <c r="BW92" s="218"/>
      <c r="BX92" s="218"/>
      <c r="BY92" s="218"/>
      <c r="BZ92" s="218"/>
      <c r="CA92" s="218"/>
      <c r="CB92" s="218"/>
      <c r="CC92" s="218"/>
      <c r="CD92" s="218"/>
      <c r="CE92" s="218"/>
      <c r="CF92" s="218"/>
      <c r="CG92" s="218"/>
      <c r="CH92" s="218"/>
      <c r="CI92" s="218">
        <v>5</v>
      </c>
      <c r="CJ92" s="218"/>
      <c r="CK92" s="218"/>
      <c r="CL92" s="218"/>
      <c r="CM92" s="218"/>
      <c r="CN92" s="218"/>
      <c r="CO92" s="218"/>
      <c r="CP92" s="218"/>
      <c r="CQ92" s="218"/>
      <c r="CR92" s="218"/>
      <c r="CS92" s="218"/>
      <c r="CT92" s="218"/>
      <c r="CU92" s="218"/>
      <c r="CV92" s="218"/>
      <c r="CW92" s="218"/>
      <c r="CX92" s="218"/>
      <c r="CY92" s="218"/>
      <c r="CZ92" s="218"/>
      <c r="DA92" s="229"/>
      <c r="DB92" s="229"/>
      <c r="DC92" s="229"/>
      <c r="DD92" s="229"/>
      <c r="DE92" s="229"/>
      <c r="DF92" s="229"/>
      <c r="DG92" s="229"/>
      <c r="DH92" s="229"/>
      <c r="DI92" s="229"/>
      <c r="DJ92" s="229"/>
      <c r="DK92" s="229"/>
      <c r="DL92" s="229"/>
      <c r="DM92" s="229"/>
      <c r="DN92" s="229"/>
      <c r="DO92" s="229"/>
      <c r="DP92" s="229"/>
      <c r="DQ92" s="229"/>
      <c r="DR92" s="229"/>
      <c r="DS92" s="229"/>
      <c r="DT92" s="229"/>
      <c r="DU92" s="229"/>
      <c r="DV92" s="229"/>
      <c r="DW92" s="229"/>
      <c r="DX92" s="229"/>
      <c r="DY92" s="229"/>
      <c r="DZ92" s="229"/>
      <c r="EA92" s="229"/>
      <c r="EB92" s="229"/>
      <c r="EC92" s="229"/>
      <c r="ED92" s="229"/>
      <c r="EE92" s="229"/>
    </row>
    <row r="93" spans="1:135" s="5" customFormat="1" ht="15" customHeight="1">
      <c r="A93" s="209"/>
      <c r="B93" s="209"/>
      <c r="C93" s="209"/>
      <c r="D93" s="209"/>
      <c r="E93" s="209"/>
      <c r="F93" s="209"/>
      <c r="G93" s="310" t="s">
        <v>323</v>
      </c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  <c r="AM93" s="310"/>
      <c r="AN93" s="310"/>
      <c r="AO93" s="310"/>
      <c r="AP93" s="310"/>
      <c r="AQ93" s="310"/>
      <c r="AR93" s="310"/>
      <c r="AS93" s="310"/>
      <c r="AT93" s="310"/>
      <c r="AU93" s="310"/>
      <c r="AV93" s="310"/>
      <c r="AW93" s="310"/>
      <c r="AX93" s="310"/>
      <c r="AY93" s="310"/>
      <c r="AZ93" s="310"/>
      <c r="BA93" s="310"/>
      <c r="BB93" s="310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>
        <v>6000</v>
      </c>
      <c r="CJ93" s="214"/>
      <c r="CK93" s="214"/>
      <c r="CL93" s="214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4"/>
      <c r="CY93" s="214"/>
      <c r="CZ93" s="214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</row>
    <row r="94" spans="1:135" s="5" customFormat="1" ht="15" customHeight="1">
      <c r="A94" s="209"/>
      <c r="B94" s="209"/>
      <c r="C94" s="209"/>
      <c r="D94" s="209"/>
      <c r="E94" s="209"/>
      <c r="F94" s="209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10"/>
      <c r="AG94" s="310"/>
      <c r="AH94" s="310"/>
      <c r="AI94" s="310"/>
      <c r="AJ94" s="310"/>
      <c r="AK94" s="310"/>
      <c r="AL94" s="310"/>
      <c r="AM94" s="310"/>
      <c r="AN94" s="310"/>
      <c r="AO94" s="310"/>
      <c r="AP94" s="310"/>
      <c r="AQ94" s="310"/>
      <c r="AR94" s="310"/>
      <c r="AS94" s="310"/>
      <c r="AT94" s="310"/>
      <c r="AU94" s="310"/>
      <c r="AV94" s="310"/>
      <c r="AW94" s="310"/>
      <c r="AX94" s="310"/>
      <c r="AY94" s="310"/>
      <c r="AZ94" s="310"/>
      <c r="BA94" s="310"/>
      <c r="BB94" s="310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4"/>
      <c r="CR94" s="214"/>
      <c r="CS94" s="214"/>
      <c r="CT94" s="214"/>
      <c r="CU94" s="214"/>
      <c r="CV94" s="214"/>
      <c r="CW94" s="214"/>
      <c r="CX94" s="214"/>
      <c r="CY94" s="214"/>
      <c r="CZ94" s="214"/>
      <c r="DA94" s="229"/>
      <c r="DB94" s="229"/>
      <c r="DC94" s="229"/>
      <c r="DD94" s="229"/>
      <c r="DE94" s="229"/>
      <c r="DF94" s="229"/>
      <c r="DG94" s="229"/>
      <c r="DH94" s="229"/>
      <c r="DI94" s="229"/>
      <c r="DJ94" s="229"/>
      <c r="DK94" s="229"/>
      <c r="DL94" s="229"/>
      <c r="DM94" s="229"/>
      <c r="DN94" s="229"/>
      <c r="DO94" s="229"/>
      <c r="DP94" s="229"/>
      <c r="DQ94" s="229"/>
      <c r="DR94" s="229"/>
      <c r="DS94" s="229"/>
      <c r="DT94" s="229"/>
      <c r="DU94" s="229"/>
      <c r="DV94" s="229"/>
      <c r="DW94" s="229"/>
      <c r="DX94" s="229"/>
      <c r="DY94" s="229"/>
      <c r="DZ94" s="229"/>
      <c r="EA94" s="229"/>
      <c r="EB94" s="229"/>
      <c r="EC94" s="229"/>
      <c r="ED94" s="229"/>
      <c r="EE94" s="229"/>
    </row>
    <row r="95" spans="1:135" s="5" customFormat="1" ht="15" customHeight="1">
      <c r="A95" s="209"/>
      <c r="B95" s="209"/>
      <c r="C95" s="209"/>
      <c r="D95" s="209"/>
      <c r="E95" s="209"/>
      <c r="F95" s="209"/>
      <c r="G95" s="247" t="s">
        <v>8</v>
      </c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7"/>
      <c r="AS95" s="247"/>
      <c r="AT95" s="247"/>
      <c r="AU95" s="247"/>
      <c r="AV95" s="247"/>
      <c r="AW95" s="247"/>
      <c r="AX95" s="247"/>
      <c r="AY95" s="247"/>
      <c r="AZ95" s="247"/>
      <c r="BA95" s="247"/>
      <c r="BB95" s="248"/>
      <c r="BC95" s="213" t="s">
        <v>9</v>
      </c>
      <c r="BD95" s="213"/>
      <c r="BE95" s="213"/>
      <c r="BF95" s="213"/>
      <c r="BG95" s="213"/>
      <c r="BH95" s="213"/>
      <c r="BI95" s="213"/>
      <c r="BJ95" s="213"/>
      <c r="BK95" s="213"/>
      <c r="BL95" s="213"/>
      <c r="BM95" s="213"/>
      <c r="BN95" s="213"/>
      <c r="BO95" s="213"/>
      <c r="BP95" s="213"/>
      <c r="BQ95" s="213"/>
      <c r="BR95" s="213"/>
      <c r="BS95" s="213" t="s">
        <v>9</v>
      </c>
      <c r="BT95" s="213"/>
      <c r="BU95" s="213"/>
      <c r="BV95" s="213"/>
      <c r="BW95" s="213"/>
      <c r="BX95" s="213"/>
      <c r="BY95" s="213"/>
      <c r="BZ95" s="213"/>
      <c r="CA95" s="213"/>
      <c r="CB95" s="213"/>
      <c r="CC95" s="213"/>
      <c r="CD95" s="213"/>
      <c r="CE95" s="213"/>
      <c r="CF95" s="213"/>
      <c r="CG95" s="213"/>
      <c r="CH95" s="213"/>
      <c r="CI95" s="214"/>
      <c r="CJ95" s="214"/>
      <c r="CK95" s="214"/>
      <c r="CL95" s="214"/>
      <c r="CM95" s="214"/>
      <c r="CN95" s="214"/>
      <c r="CO95" s="214"/>
      <c r="CP95" s="214"/>
      <c r="CQ95" s="214"/>
      <c r="CR95" s="214"/>
      <c r="CS95" s="214"/>
      <c r="CT95" s="214"/>
      <c r="CU95" s="214"/>
      <c r="CV95" s="214"/>
      <c r="CW95" s="214"/>
      <c r="CX95" s="214"/>
      <c r="CY95" s="214"/>
      <c r="CZ95" s="214"/>
      <c r="DA95" s="229"/>
      <c r="DB95" s="229"/>
      <c r="DC95" s="229"/>
      <c r="DD95" s="229"/>
      <c r="DE95" s="229"/>
      <c r="DF95" s="229"/>
      <c r="DG95" s="229"/>
      <c r="DH95" s="229"/>
      <c r="DI95" s="229"/>
      <c r="DJ95" s="229"/>
      <c r="DK95" s="229"/>
      <c r="DL95" s="229"/>
      <c r="DM95" s="229"/>
      <c r="DN95" s="229"/>
      <c r="DO95" s="229"/>
      <c r="DP95" s="229"/>
      <c r="DQ95" s="229"/>
      <c r="DR95" s="229"/>
      <c r="DS95" s="229"/>
      <c r="DT95" s="229"/>
      <c r="DU95" s="229"/>
      <c r="DV95" s="229"/>
      <c r="DW95" s="229"/>
      <c r="DX95" s="229"/>
      <c r="DY95" s="229"/>
      <c r="DZ95" s="229"/>
      <c r="EA95" s="229"/>
      <c r="EB95" s="229"/>
      <c r="EC95" s="229"/>
      <c r="ED95" s="229"/>
      <c r="EE95" s="229"/>
    </row>
    <row r="96" spans="1:135" s="5" customFormat="1" ht="15" customHeight="1">
      <c r="A96" s="260"/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0"/>
      <c r="CB96" s="260"/>
      <c r="CC96" s="260"/>
      <c r="CD96" s="260"/>
      <c r="CE96" s="260"/>
      <c r="CF96" s="260"/>
      <c r="CG96" s="260"/>
      <c r="CH96" s="260"/>
      <c r="CI96" s="260"/>
      <c r="CJ96" s="260"/>
      <c r="CK96" s="260"/>
      <c r="CL96" s="260"/>
      <c r="CM96" s="260"/>
      <c r="CN96" s="260"/>
      <c r="CO96" s="260"/>
      <c r="CP96" s="260"/>
      <c r="CQ96" s="260"/>
      <c r="CR96" s="260"/>
      <c r="CS96" s="260"/>
      <c r="CT96" s="260"/>
      <c r="CU96" s="260"/>
      <c r="CV96" s="260"/>
      <c r="CW96" s="260"/>
      <c r="CX96" s="260"/>
      <c r="CY96" s="260"/>
      <c r="CZ96" s="260"/>
      <c r="DA96" s="229"/>
      <c r="DB96" s="229"/>
      <c r="DC96" s="229"/>
      <c r="DD96" s="229"/>
      <c r="DE96" s="229"/>
      <c r="DF96" s="229"/>
      <c r="DG96" s="229"/>
      <c r="DH96" s="229"/>
      <c r="DI96" s="229"/>
      <c r="DJ96" s="229"/>
      <c r="DK96" s="229"/>
      <c r="DL96" s="229"/>
      <c r="DM96" s="229"/>
      <c r="DN96" s="229"/>
      <c r="DO96" s="229"/>
      <c r="DP96" s="229"/>
      <c r="DQ96" s="229"/>
      <c r="DR96" s="229"/>
      <c r="DS96" s="229"/>
      <c r="DT96" s="229"/>
      <c r="DU96" s="229"/>
      <c r="DV96" s="229"/>
      <c r="DW96" s="229"/>
      <c r="DX96" s="229"/>
      <c r="DY96" s="229"/>
      <c r="DZ96" s="229"/>
      <c r="EA96" s="229"/>
      <c r="EB96" s="229"/>
      <c r="EC96" s="229"/>
      <c r="ED96" s="229"/>
      <c r="EE96" s="229"/>
    </row>
    <row r="97" spans="1:135" s="6" customFormat="1" ht="13.5">
      <c r="A97" s="281" t="s">
        <v>55</v>
      </c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1"/>
      <c r="AN97" s="281"/>
      <c r="AO97" s="281"/>
      <c r="AP97" s="281"/>
      <c r="AQ97" s="281"/>
      <c r="AR97" s="281"/>
      <c r="AS97" s="281"/>
      <c r="AT97" s="281"/>
      <c r="AU97" s="281"/>
      <c r="AV97" s="281"/>
      <c r="AW97" s="281"/>
      <c r="AX97" s="281"/>
      <c r="AY97" s="281"/>
      <c r="AZ97" s="281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1"/>
      <c r="BL97" s="281"/>
      <c r="BM97" s="281"/>
      <c r="BN97" s="281"/>
      <c r="BO97" s="281"/>
      <c r="BP97" s="281"/>
      <c r="BQ97" s="281"/>
      <c r="BR97" s="281"/>
      <c r="BS97" s="281"/>
      <c r="BT97" s="281"/>
      <c r="BU97" s="281"/>
      <c r="BV97" s="281"/>
      <c r="BW97" s="281"/>
      <c r="BX97" s="281"/>
      <c r="BY97" s="281"/>
      <c r="BZ97" s="281"/>
      <c r="CA97" s="281"/>
      <c r="CB97" s="281"/>
      <c r="CC97" s="281"/>
      <c r="CD97" s="281"/>
      <c r="CE97" s="281"/>
      <c r="CF97" s="281"/>
      <c r="CG97" s="281"/>
      <c r="CH97" s="281"/>
      <c r="CI97" s="281"/>
      <c r="CJ97" s="281"/>
      <c r="CK97" s="281"/>
      <c r="CL97" s="281"/>
      <c r="CM97" s="281"/>
      <c r="CN97" s="281"/>
      <c r="CO97" s="281"/>
      <c r="CP97" s="281"/>
      <c r="CQ97" s="281"/>
      <c r="CR97" s="281"/>
      <c r="CS97" s="281"/>
      <c r="CT97" s="281"/>
      <c r="CU97" s="281"/>
      <c r="CV97" s="281"/>
      <c r="CW97" s="281"/>
      <c r="CX97" s="281"/>
      <c r="CY97" s="281"/>
      <c r="CZ97" s="281"/>
      <c r="DA97" s="229"/>
      <c r="DB97" s="229"/>
      <c r="DC97" s="229"/>
      <c r="DD97" s="229"/>
      <c r="DE97" s="229"/>
      <c r="DF97" s="229"/>
      <c r="DG97" s="229"/>
      <c r="DH97" s="229"/>
      <c r="DI97" s="229"/>
      <c r="DJ97" s="229"/>
      <c r="DK97" s="229"/>
      <c r="DL97" s="229"/>
      <c r="DM97" s="229"/>
      <c r="DN97" s="229"/>
      <c r="DO97" s="229"/>
      <c r="DP97" s="229"/>
      <c r="DQ97" s="229"/>
      <c r="DR97" s="229"/>
      <c r="DS97" s="229"/>
      <c r="DT97" s="229"/>
      <c r="DU97" s="229"/>
      <c r="DV97" s="229"/>
      <c r="DW97" s="229"/>
      <c r="DX97" s="229"/>
      <c r="DY97" s="229"/>
      <c r="DZ97" s="229"/>
      <c r="EA97" s="229"/>
      <c r="EB97" s="229"/>
      <c r="EC97" s="229"/>
      <c r="ED97" s="229"/>
      <c r="EE97" s="229"/>
    </row>
    <row r="98" spans="1:135" s="2" customFormat="1" ht="6" customHeight="1">
      <c r="A98" s="229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  <c r="DA98" s="229"/>
      <c r="DB98" s="229"/>
      <c r="DC98" s="229"/>
      <c r="DD98" s="229"/>
      <c r="DE98" s="229"/>
      <c r="DF98" s="229"/>
      <c r="DG98" s="229"/>
      <c r="DH98" s="229"/>
      <c r="DI98" s="229"/>
      <c r="DJ98" s="229"/>
      <c r="DK98" s="229"/>
      <c r="DL98" s="229"/>
      <c r="DM98" s="229"/>
      <c r="DN98" s="229"/>
      <c r="DO98" s="229"/>
      <c r="DP98" s="229"/>
      <c r="DQ98" s="229"/>
      <c r="DR98" s="229"/>
      <c r="DS98" s="229"/>
      <c r="DT98" s="229"/>
      <c r="DU98" s="229"/>
      <c r="DV98" s="229"/>
      <c r="DW98" s="229"/>
      <c r="DX98" s="229"/>
      <c r="DY98" s="229"/>
      <c r="DZ98" s="229"/>
      <c r="EA98" s="229"/>
      <c r="EB98" s="229"/>
      <c r="EC98" s="229"/>
      <c r="ED98" s="229"/>
      <c r="EE98" s="229"/>
    </row>
    <row r="99" spans="1:135" s="6" customFormat="1" ht="13.5">
      <c r="A99" s="280" t="s">
        <v>11</v>
      </c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2" t="s">
        <v>225</v>
      </c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82"/>
      <c r="AL99" s="282"/>
      <c r="AM99" s="282"/>
      <c r="AN99" s="282"/>
      <c r="AO99" s="282"/>
      <c r="AP99" s="282"/>
      <c r="AQ99" s="282"/>
      <c r="AR99" s="282"/>
      <c r="AS99" s="282"/>
      <c r="AT99" s="282"/>
      <c r="AU99" s="282"/>
      <c r="AV99" s="282"/>
      <c r="AW99" s="282"/>
      <c r="AX99" s="282"/>
      <c r="AY99" s="282"/>
      <c r="AZ99" s="282"/>
      <c r="BA99" s="282"/>
      <c r="BB99" s="282"/>
      <c r="BC99" s="282"/>
      <c r="BD99" s="282"/>
      <c r="BE99" s="282"/>
      <c r="BF99" s="282"/>
      <c r="BG99" s="282"/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2"/>
      <c r="BT99" s="282"/>
      <c r="BU99" s="282"/>
      <c r="BV99" s="282"/>
      <c r="BW99" s="282"/>
      <c r="BX99" s="282"/>
      <c r="BY99" s="282"/>
      <c r="BZ99" s="282"/>
      <c r="CA99" s="282"/>
      <c r="CB99" s="282"/>
      <c r="CC99" s="282"/>
      <c r="CD99" s="282"/>
      <c r="CE99" s="282"/>
      <c r="CF99" s="282"/>
      <c r="CG99" s="282"/>
      <c r="CH99" s="282"/>
      <c r="CI99" s="282"/>
      <c r="CJ99" s="282"/>
      <c r="CK99" s="282"/>
      <c r="CL99" s="282"/>
      <c r="CM99" s="282"/>
      <c r="CN99" s="282"/>
      <c r="CO99" s="282"/>
      <c r="CP99" s="282"/>
      <c r="CQ99" s="282"/>
      <c r="CR99" s="282"/>
      <c r="CS99" s="282"/>
      <c r="CT99" s="282"/>
      <c r="CU99" s="282"/>
      <c r="CV99" s="282"/>
      <c r="CW99" s="282"/>
      <c r="CX99" s="282"/>
      <c r="CY99" s="282"/>
      <c r="CZ99" s="282"/>
      <c r="DA99" s="229"/>
      <c r="DB99" s="229"/>
      <c r="DC99" s="229"/>
      <c r="DD99" s="229"/>
      <c r="DE99" s="229"/>
      <c r="DF99" s="229"/>
      <c r="DG99" s="229"/>
      <c r="DH99" s="229"/>
      <c r="DI99" s="229"/>
      <c r="DJ99" s="229"/>
      <c r="DK99" s="229"/>
      <c r="DL99" s="229"/>
      <c r="DM99" s="229"/>
      <c r="DN99" s="229"/>
      <c r="DO99" s="229"/>
      <c r="DP99" s="229"/>
      <c r="DQ99" s="229"/>
      <c r="DR99" s="229"/>
      <c r="DS99" s="229"/>
      <c r="DT99" s="229"/>
      <c r="DU99" s="229"/>
      <c r="DV99" s="229"/>
      <c r="DW99" s="229"/>
      <c r="DX99" s="229"/>
      <c r="DY99" s="229"/>
      <c r="DZ99" s="229"/>
      <c r="EA99" s="229"/>
      <c r="EB99" s="229"/>
      <c r="EC99" s="229"/>
      <c r="ED99" s="229"/>
      <c r="EE99" s="229"/>
    </row>
    <row r="100" spans="1:135" s="2" customFormat="1" ht="10.5" customHeight="1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  <c r="CG100" s="229"/>
      <c r="CH100" s="229"/>
      <c r="CI100" s="229"/>
      <c r="CJ100" s="229"/>
      <c r="CK100" s="229"/>
      <c r="CL100" s="229"/>
      <c r="CM100" s="229"/>
      <c r="CN100" s="229"/>
      <c r="CO100" s="229"/>
      <c r="CP100" s="229"/>
      <c r="CQ100" s="229"/>
      <c r="CR100" s="229"/>
      <c r="CS100" s="229"/>
      <c r="CT100" s="229"/>
      <c r="CU100" s="229"/>
      <c r="CV100" s="229"/>
      <c r="CW100" s="229"/>
      <c r="CX100" s="229"/>
      <c r="CY100" s="229"/>
      <c r="CZ100" s="229"/>
      <c r="DA100" s="229"/>
      <c r="DB100" s="229"/>
      <c r="DC100" s="229"/>
      <c r="DD100" s="229"/>
      <c r="DE100" s="229"/>
      <c r="DF100" s="229"/>
      <c r="DG100" s="229"/>
      <c r="DH100" s="229"/>
      <c r="DI100" s="229"/>
      <c r="DJ100" s="229"/>
      <c r="DK100" s="229"/>
      <c r="DL100" s="229"/>
      <c r="DM100" s="229"/>
      <c r="DN100" s="229"/>
      <c r="DO100" s="229"/>
      <c r="DP100" s="229"/>
      <c r="DQ100" s="229"/>
      <c r="DR100" s="229"/>
      <c r="DS100" s="229"/>
      <c r="DT100" s="229"/>
      <c r="DU100" s="229"/>
      <c r="DV100" s="229"/>
      <c r="DW100" s="229"/>
      <c r="DX100" s="229"/>
      <c r="DY100" s="229"/>
      <c r="DZ100" s="229"/>
      <c r="EA100" s="229"/>
      <c r="EB100" s="229"/>
      <c r="EC100" s="229"/>
      <c r="ED100" s="229"/>
      <c r="EE100" s="229"/>
    </row>
    <row r="101" spans="1:135" s="6" customFormat="1" ht="13.5">
      <c r="A101" s="229" t="s">
        <v>201</v>
      </c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  <c r="CM101" s="229"/>
      <c r="CN101" s="229"/>
      <c r="CO101" s="229"/>
      <c r="CP101" s="229"/>
      <c r="CQ101" s="229"/>
      <c r="CR101" s="229"/>
      <c r="CS101" s="229"/>
      <c r="CT101" s="229"/>
      <c r="CU101" s="229"/>
      <c r="CV101" s="229"/>
      <c r="CW101" s="229"/>
      <c r="CX101" s="229"/>
      <c r="CY101" s="229"/>
      <c r="CZ101" s="229"/>
      <c r="DA101" s="229"/>
      <c r="DB101" s="229"/>
      <c r="DC101" s="229"/>
      <c r="DD101" s="229"/>
      <c r="DE101" s="229"/>
      <c r="DF101" s="229"/>
      <c r="DG101" s="229"/>
      <c r="DH101" s="229"/>
      <c r="DI101" s="229"/>
      <c r="DJ101" s="229"/>
      <c r="DK101" s="229"/>
      <c r="DL101" s="229"/>
      <c r="DM101" s="229"/>
      <c r="DN101" s="229"/>
      <c r="DO101" s="229"/>
      <c r="DP101" s="229"/>
      <c r="DQ101" s="229"/>
      <c r="DR101" s="229"/>
      <c r="DS101" s="229"/>
      <c r="DT101" s="229"/>
      <c r="DU101" s="229"/>
      <c r="DV101" s="229"/>
      <c r="DW101" s="229"/>
      <c r="DX101" s="229"/>
      <c r="DY101" s="229"/>
      <c r="DZ101" s="229"/>
      <c r="EA101" s="229"/>
      <c r="EB101" s="229"/>
      <c r="EC101" s="229"/>
      <c r="ED101" s="229"/>
      <c r="EE101" s="229"/>
    </row>
    <row r="102" spans="1:135" s="2" customFormat="1" ht="10.5" customHeight="1">
      <c r="A102" s="219"/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9"/>
      <c r="BO102" s="219"/>
      <c r="BP102" s="219"/>
      <c r="BQ102" s="219"/>
      <c r="BR102" s="219"/>
      <c r="BS102" s="219"/>
      <c r="BT102" s="219"/>
      <c r="BU102" s="219"/>
      <c r="BV102" s="219"/>
      <c r="BW102" s="219"/>
      <c r="BX102" s="219"/>
      <c r="BY102" s="219"/>
      <c r="BZ102" s="219"/>
      <c r="CA102" s="219"/>
      <c r="CB102" s="219"/>
      <c r="CC102" s="219"/>
      <c r="CD102" s="219"/>
      <c r="CE102" s="219"/>
      <c r="CF102" s="219"/>
      <c r="CG102" s="219"/>
      <c r="CH102" s="219"/>
      <c r="CI102" s="219"/>
      <c r="CJ102" s="219"/>
      <c r="CK102" s="219"/>
      <c r="CL102" s="219"/>
      <c r="CM102" s="219"/>
      <c r="CN102" s="219"/>
      <c r="CO102" s="219"/>
      <c r="CP102" s="219"/>
      <c r="CQ102" s="219"/>
      <c r="CR102" s="219"/>
      <c r="CS102" s="219"/>
      <c r="CT102" s="219"/>
      <c r="CU102" s="219"/>
      <c r="CV102" s="219"/>
      <c r="CW102" s="219"/>
      <c r="CX102" s="219"/>
      <c r="CY102" s="219"/>
      <c r="CZ102" s="219"/>
      <c r="DA102" s="229"/>
      <c r="DB102" s="229"/>
      <c r="DC102" s="229"/>
      <c r="DD102" s="229"/>
      <c r="DE102" s="229"/>
      <c r="DF102" s="229"/>
      <c r="DG102" s="229"/>
      <c r="DH102" s="229"/>
      <c r="DI102" s="229"/>
      <c r="DJ102" s="229"/>
      <c r="DK102" s="229"/>
      <c r="DL102" s="229"/>
      <c r="DM102" s="229"/>
      <c r="DN102" s="229"/>
      <c r="DO102" s="229"/>
      <c r="DP102" s="229"/>
      <c r="DQ102" s="229"/>
      <c r="DR102" s="229"/>
      <c r="DS102" s="229"/>
      <c r="DT102" s="229"/>
      <c r="DU102" s="229"/>
      <c r="DV102" s="229"/>
      <c r="DW102" s="229"/>
      <c r="DX102" s="229"/>
      <c r="DY102" s="229"/>
      <c r="DZ102" s="229"/>
      <c r="EA102" s="229"/>
      <c r="EB102" s="229"/>
      <c r="EC102" s="229"/>
      <c r="ED102" s="229"/>
      <c r="EE102" s="229"/>
    </row>
    <row r="103" spans="1:135" s="3" customFormat="1" ht="45" customHeight="1">
      <c r="A103" s="243" t="s">
        <v>0</v>
      </c>
      <c r="B103" s="244"/>
      <c r="C103" s="244"/>
      <c r="D103" s="244"/>
      <c r="E103" s="244"/>
      <c r="F103" s="245"/>
      <c r="G103" s="243" t="s">
        <v>14</v>
      </c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5"/>
      <c r="AO103" s="243" t="s">
        <v>57</v>
      </c>
      <c r="AP103" s="244"/>
      <c r="AQ103" s="244"/>
      <c r="AR103" s="244"/>
      <c r="AS103" s="244"/>
      <c r="AT103" s="244"/>
      <c r="AU103" s="244"/>
      <c r="AV103" s="244"/>
      <c r="AW103" s="244"/>
      <c r="AX103" s="244"/>
      <c r="AY103" s="244"/>
      <c r="AZ103" s="244"/>
      <c r="BA103" s="244"/>
      <c r="BB103" s="244"/>
      <c r="BC103" s="244"/>
      <c r="BD103" s="245"/>
      <c r="BE103" s="243" t="s">
        <v>58</v>
      </c>
      <c r="BF103" s="244"/>
      <c r="BG103" s="244"/>
      <c r="BH103" s="244"/>
      <c r="BI103" s="244"/>
      <c r="BJ103" s="244"/>
      <c r="BK103" s="244"/>
      <c r="BL103" s="244"/>
      <c r="BM103" s="244"/>
      <c r="BN103" s="244"/>
      <c r="BO103" s="244"/>
      <c r="BP103" s="244"/>
      <c r="BQ103" s="244"/>
      <c r="BR103" s="244"/>
      <c r="BS103" s="244"/>
      <c r="BT103" s="245"/>
      <c r="BU103" s="243" t="s">
        <v>59</v>
      </c>
      <c r="BV103" s="244"/>
      <c r="BW103" s="244"/>
      <c r="BX103" s="244"/>
      <c r="BY103" s="244"/>
      <c r="BZ103" s="244"/>
      <c r="CA103" s="244"/>
      <c r="CB103" s="244"/>
      <c r="CC103" s="244"/>
      <c r="CD103" s="244"/>
      <c r="CE103" s="244"/>
      <c r="CF103" s="244"/>
      <c r="CG103" s="244"/>
      <c r="CH103" s="244"/>
      <c r="CI103" s="244"/>
      <c r="CJ103" s="245"/>
      <c r="CK103" s="243" t="s">
        <v>17</v>
      </c>
      <c r="CL103" s="244"/>
      <c r="CM103" s="244"/>
      <c r="CN103" s="244"/>
      <c r="CO103" s="244"/>
      <c r="CP103" s="244"/>
      <c r="CQ103" s="244"/>
      <c r="CR103" s="244"/>
      <c r="CS103" s="244"/>
      <c r="CT103" s="244"/>
      <c r="CU103" s="244"/>
      <c r="CV103" s="244"/>
      <c r="CW103" s="244"/>
      <c r="CX103" s="244"/>
      <c r="CY103" s="244"/>
      <c r="CZ103" s="245"/>
      <c r="DA103" s="229"/>
      <c r="DB103" s="229"/>
      <c r="DC103" s="229"/>
      <c r="DD103" s="229"/>
      <c r="DE103" s="229"/>
      <c r="DF103" s="229"/>
      <c r="DG103" s="229"/>
      <c r="DH103" s="229"/>
      <c r="DI103" s="229"/>
      <c r="DJ103" s="229"/>
      <c r="DK103" s="229"/>
      <c r="DL103" s="229"/>
      <c r="DM103" s="229"/>
      <c r="DN103" s="229"/>
      <c r="DO103" s="229"/>
      <c r="DP103" s="229"/>
      <c r="DQ103" s="229"/>
      <c r="DR103" s="229"/>
      <c r="DS103" s="229"/>
      <c r="DT103" s="229"/>
      <c r="DU103" s="229"/>
      <c r="DV103" s="229"/>
      <c r="DW103" s="229"/>
      <c r="DX103" s="229"/>
      <c r="DY103" s="229"/>
      <c r="DZ103" s="229"/>
      <c r="EA103" s="229"/>
      <c r="EB103" s="229"/>
      <c r="EC103" s="229"/>
      <c r="ED103" s="229"/>
      <c r="EE103" s="229"/>
    </row>
    <row r="104" spans="1:135" s="4" customFormat="1" ht="12.75">
      <c r="A104" s="218">
        <v>1</v>
      </c>
      <c r="B104" s="218"/>
      <c r="C104" s="218"/>
      <c r="D104" s="218"/>
      <c r="E104" s="218"/>
      <c r="F104" s="218"/>
      <c r="G104" s="218">
        <v>2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>
        <v>3</v>
      </c>
      <c r="AP104" s="218"/>
      <c r="AQ104" s="218"/>
      <c r="AR104" s="218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8"/>
      <c r="BC104" s="218"/>
      <c r="BD104" s="218"/>
      <c r="BE104" s="218">
        <v>4</v>
      </c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>
        <v>5</v>
      </c>
      <c r="BV104" s="218"/>
      <c r="BW104" s="218"/>
      <c r="BX104" s="218"/>
      <c r="BY104" s="218"/>
      <c r="BZ104" s="218"/>
      <c r="CA104" s="218"/>
      <c r="CB104" s="218"/>
      <c r="CC104" s="218"/>
      <c r="CD104" s="218"/>
      <c r="CE104" s="218"/>
      <c r="CF104" s="218"/>
      <c r="CG104" s="218"/>
      <c r="CH104" s="218"/>
      <c r="CI104" s="218"/>
      <c r="CJ104" s="218"/>
      <c r="CK104" s="218">
        <v>6</v>
      </c>
      <c r="CL104" s="218"/>
      <c r="CM104" s="218"/>
      <c r="CN104" s="218"/>
      <c r="CO104" s="218"/>
      <c r="CP104" s="218"/>
      <c r="CQ104" s="218"/>
      <c r="CR104" s="218"/>
      <c r="CS104" s="218"/>
      <c r="CT104" s="218"/>
      <c r="CU104" s="218"/>
      <c r="CV104" s="218"/>
      <c r="CW104" s="218"/>
      <c r="CX104" s="218"/>
      <c r="CY104" s="218"/>
      <c r="CZ104" s="218"/>
      <c r="DA104" s="229"/>
      <c r="DB104" s="229"/>
      <c r="DC104" s="229"/>
      <c r="DD104" s="229"/>
      <c r="DE104" s="229"/>
      <c r="DF104" s="229"/>
      <c r="DG104" s="229"/>
      <c r="DH104" s="229"/>
      <c r="DI104" s="229"/>
      <c r="DJ104" s="229"/>
      <c r="DK104" s="229"/>
      <c r="DL104" s="229"/>
      <c r="DM104" s="229"/>
      <c r="DN104" s="229"/>
      <c r="DO104" s="229"/>
      <c r="DP104" s="229"/>
      <c r="DQ104" s="229"/>
      <c r="DR104" s="229"/>
      <c r="DS104" s="229"/>
      <c r="DT104" s="229"/>
      <c r="DU104" s="229"/>
      <c r="DV104" s="229"/>
      <c r="DW104" s="229"/>
      <c r="DX104" s="229"/>
      <c r="DY104" s="229"/>
      <c r="DZ104" s="229"/>
      <c r="EA104" s="229"/>
      <c r="EB104" s="229"/>
      <c r="EC104" s="229"/>
      <c r="ED104" s="229"/>
      <c r="EE104" s="229"/>
    </row>
    <row r="105" spans="1:135" s="5" customFormat="1" ht="15" customHeight="1">
      <c r="A105" s="209"/>
      <c r="B105" s="209"/>
      <c r="C105" s="209"/>
      <c r="D105" s="209"/>
      <c r="E105" s="209"/>
      <c r="F105" s="209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310"/>
      <c r="W105" s="310"/>
      <c r="X105" s="310"/>
      <c r="Y105" s="310"/>
      <c r="Z105" s="310"/>
      <c r="AA105" s="310"/>
      <c r="AB105" s="310"/>
      <c r="AC105" s="310"/>
      <c r="AD105" s="310"/>
      <c r="AE105" s="310"/>
      <c r="AF105" s="310"/>
      <c r="AG105" s="310"/>
      <c r="AH105" s="310"/>
      <c r="AI105" s="310"/>
      <c r="AJ105" s="310"/>
      <c r="AK105" s="310"/>
      <c r="AL105" s="310"/>
      <c r="AM105" s="310"/>
      <c r="AN105" s="310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4"/>
      <c r="CT105" s="214"/>
      <c r="CU105" s="214"/>
      <c r="CV105" s="214"/>
      <c r="CW105" s="214"/>
      <c r="CX105" s="214"/>
      <c r="CY105" s="214"/>
      <c r="CZ105" s="214"/>
      <c r="DA105" s="229"/>
      <c r="DB105" s="229"/>
      <c r="DC105" s="229"/>
      <c r="DD105" s="229"/>
      <c r="DE105" s="229"/>
      <c r="DF105" s="229"/>
      <c r="DG105" s="229"/>
      <c r="DH105" s="229"/>
      <c r="DI105" s="229"/>
      <c r="DJ105" s="229"/>
      <c r="DK105" s="229"/>
      <c r="DL105" s="229"/>
      <c r="DM105" s="229"/>
      <c r="DN105" s="229"/>
      <c r="DO105" s="229"/>
      <c r="DP105" s="229"/>
      <c r="DQ105" s="229"/>
      <c r="DR105" s="229"/>
      <c r="DS105" s="229"/>
      <c r="DT105" s="229"/>
      <c r="DU105" s="229"/>
      <c r="DV105" s="229"/>
      <c r="DW105" s="229"/>
      <c r="DX105" s="229"/>
      <c r="DY105" s="229"/>
      <c r="DZ105" s="229"/>
      <c r="EA105" s="229"/>
      <c r="EB105" s="229"/>
      <c r="EC105" s="229"/>
      <c r="ED105" s="229"/>
      <c r="EE105" s="229"/>
    </row>
    <row r="106" spans="1:135" s="5" customFormat="1" ht="15" customHeight="1">
      <c r="A106" s="209"/>
      <c r="B106" s="209"/>
      <c r="C106" s="209"/>
      <c r="D106" s="209"/>
      <c r="E106" s="209"/>
      <c r="F106" s="209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310"/>
      <c r="AF106" s="310"/>
      <c r="AG106" s="310"/>
      <c r="AH106" s="310"/>
      <c r="AI106" s="310"/>
      <c r="AJ106" s="310"/>
      <c r="AK106" s="310"/>
      <c r="AL106" s="310"/>
      <c r="AM106" s="310"/>
      <c r="AN106" s="310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4"/>
      <c r="CY106" s="214"/>
      <c r="CZ106" s="214"/>
      <c r="DA106" s="229"/>
      <c r="DB106" s="229"/>
      <c r="DC106" s="229"/>
      <c r="DD106" s="229"/>
      <c r="DE106" s="229"/>
      <c r="DF106" s="229"/>
      <c r="DG106" s="229"/>
      <c r="DH106" s="229"/>
      <c r="DI106" s="229"/>
      <c r="DJ106" s="229"/>
      <c r="DK106" s="229"/>
      <c r="DL106" s="229"/>
      <c r="DM106" s="229"/>
      <c r="DN106" s="229"/>
      <c r="DO106" s="229"/>
      <c r="DP106" s="229"/>
      <c r="DQ106" s="229"/>
      <c r="DR106" s="229"/>
      <c r="DS106" s="229"/>
      <c r="DT106" s="229"/>
      <c r="DU106" s="229"/>
      <c r="DV106" s="229"/>
      <c r="DW106" s="229"/>
      <c r="DX106" s="229"/>
      <c r="DY106" s="229"/>
      <c r="DZ106" s="229"/>
      <c r="EA106" s="229"/>
      <c r="EB106" s="229"/>
      <c r="EC106" s="229"/>
      <c r="ED106" s="229"/>
      <c r="EE106" s="229"/>
    </row>
    <row r="107" spans="1:135" s="5" customFormat="1" ht="15" customHeight="1">
      <c r="A107" s="209"/>
      <c r="B107" s="209"/>
      <c r="C107" s="209"/>
      <c r="D107" s="209"/>
      <c r="E107" s="209"/>
      <c r="F107" s="209"/>
      <c r="G107" s="277" t="s">
        <v>56</v>
      </c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8"/>
      <c r="AI107" s="278"/>
      <c r="AJ107" s="278"/>
      <c r="AK107" s="278"/>
      <c r="AL107" s="278"/>
      <c r="AM107" s="278"/>
      <c r="AN107" s="279"/>
      <c r="AO107" s="213" t="s">
        <v>9</v>
      </c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 t="s">
        <v>9</v>
      </c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3"/>
      <c r="BS107" s="213"/>
      <c r="BT107" s="213"/>
      <c r="BU107" s="213" t="s">
        <v>9</v>
      </c>
      <c r="BV107" s="213"/>
      <c r="BW107" s="213"/>
      <c r="BX107" s="213"/>
      <c r="BY107" s="213"/>
      <c r="BZ107" s="213"/>
      <c r="CA107" s="213"/>
      <c r="CB107" s="213"/>
      <c r="CC107" s="213"/>
      <c r="CD107" s="213"/>
      <c r="CE107" s="213"/>
      <c r="CF107" s="213"/>
      <c r="CG107" s="213"/>
      <c r="CH107" s="213"/>
      <c r="CI107" s="213"/>
      <c r="CJ107" s="213"/>
      <c r="CK107" s="214"/>
      <c r="CL107" s="214"/>
      <c r="CM107" s="214"/>
      <c r="CN107" s="214"/>
      <c r="CO107" s="214"/>
      <c r="CP107" s="214"/>
      <c r="CQ107" s="214"/>
      <c r="CR107" s="214"/>
      <c r="CS107" s="214"/>
      <c r="CT107" s="214"/>
      <c r="CU107" s="214"/>
      <c r="CV107" s="214"/>
      <c r="CW107" s="214"/>
      <c r="CX107" s="214"/>
      <c r="CY107" s="214"/>
      <c r="CZ107" s="214"/>
      <c r="DA107" s="229"/>
      <c r="DB107" s="229"/>
      <c r="DC107" s="229"/>
      <c r="DD107" s="229"/>
      <c r="DE107" s="229"/>
      <c r="DF107" s="229"/>
      <c r="DG107" s="229"/>
      <c r="DH107" s="229"/>
      <c r="DI107" s="229"/>
      <c r="DJ107" s="229"/>
      <c r="DK107" s="229"/>
      <c r="DL107" s="229"/>
      <c r="DM107" s="229"/>
      <c r="DN107" s="229"/>
      <c r="DO107" s="229"/>
      <c r="DP107" s="229"/>
      <c r="DQ107" s="229"/>
      <c r="DR107" s="229"/>
      <c r="DS107" s="229"/>
      <c r="DT107" s="229"/>
      <c r="DU107" s="229"/>
      <c r="DV107" s="229"/>
      <c r="DW107" s="229"/>
      <c r="DX107" s="229"/>
      <c r="DY107" s="229"/>
      <c r="DZ107" s="229"/>
      <c r="EA107" s="229"/>
      <c r="EB107" s="229"/>
      <c r="EC107" s="229"/>
      <c r="ED107" s="229"/>
      <c r="EE107" s="229"/>
    </row>
    <row r="108" spans="1:135" s="5" customFormat="1" ht="11.25" customHeight="1">
      <c r="A108" s="260"/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0"/>
      <c r="AY108" s="260"/>
      <c r="AZ108" s="260"/>
      <c r="BA108" s="260"/>
      <c r="BB108" s="260"/>
      <c r="BC108" s="260"/>
      <c r="BD108" s="260"/>
      <c r="BE108" s="260"/>
      <c r="BF108" s="260"/>
      <c r="BG108" s="260"/>
      <c r="BH108" s="260"/>
      <c r="BI108" s="260"/>
      <c r="BJ108" s="260"/>
      <c r="BK108" s="260"/>
      <c r="BL108" s="260"/>
      <c r="BM108" s="260"/>
      <c r="BN108" s="260"/>
      <c r="BO108" s="260"/>
      <c r="BP108" s="260"/>
      <c r="BQ108" s="260"/>
      <c r="BR108" s="260"/>
      <c r="BS108" s="260"/>
      <c r="BT108" s="260"/>
      <c r="BU108" s="260"/>
      <c r="BV108" s="260"/>
      <c r="BW108" s="260"/>
      <c r="BX108" s="260"/>
      <c r="BY108" s="260"/>
      <c r="BZ108" s="260"/>
      <c r="CA108" s="260"/>
      <c r="CB108" s="260"/>
      <c r="CC108" s="260"/>
      <c r="CD108" s="260"/>
      <c r="CE108" s="260"/>
      <c r="CF108" s="260"/>
      <c r="CG108" s="260"/>
      <c r="CH108" s="260"/>
      <c r="CI108" s="260"/>
      <c r="CJ108" s="260"/>
      <c r="CK108" s="260"/>
      <c r="CL108" s="260"/>
      <c r="CM108" s="260"/>
      <c r="CN108" s="260"/>
      <c r="CO108" s="260"/>
      <c r="CP108" s="260"/>
      <c r="CQ108" s="260"/>
      <c r="CR108" s="260"/>
      <c r="CS108" s="260"/>
      <c r="CT108" s="260"/>
      <c r="CU108" s="260"/>
      <c r="CV108" s="260"/>
      <c r="CW108" s="260"/>
      <c r="CX108" s="260"/>
      <c r="CY108" s="260"/>
      <c r="CZ108" s="260"/>
      <c r="DA108" s="229"/>
      <c r="DB108" s="229"/>
      <c r="DC108" s="229"/>
      <c r="DD108" s="229"/>
      <c r="DE108" s="229"/>
      <c r="DF108" s="229"/>
      <c r="DG108" s="229"/>
      <c r="DH108" s="229"/>
      <c r="DI108" s="229"/>
      <c r="DJ108" s="229"/>
      <c r="DK108" s="229"/>
      <c r="DL108" s="229"/>
      <c r="DM108" s="229"/>
      <c r="DN108" s="229"/>
      <c r="DO108" s="229"/>
      <c r="DP108" s="229"/>
      <c r="DQ108" s="229"/>
      <c r="DR108" s="229"/>
      <c r="DS108" s="229"/>
      <c r="DT108" s="229"/>
      <c r="DU108" s="229"/>
      <c r="DV108" s="229"/>
      <c r="DW108" s="229"/>
      <c r="DX108" s="229"/>
      <c r="DY108" s="229"/>
      <c r="DZ108" s="229"/>
      <c r="EA108" s="229"/>
      <c r="EB108" s="229"/>
      <c r="EC108" s="229"/>
      <c r="ED108" s="229"/>
      <c r="EE108" s="229"/>
    </row>
    <row r="109" spans="1:135" s="6" customFormat="1" ht="13.5">
      <c r="A109" s="229" t="s">
        <v>202</v>
      </c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229"/>
      <c r="BP109" s="229"/>
      <c r="BQ109" s="229"/>
      <c r="BR109" s="229"/>
      <c r="BS109" s="229"/>
      <c r="BT109" s="229"/>
      <c r="BU109" s="229"/>
      <c r="BV109" s="229"/>
      <c r="BW109" s="229"/>
      <c r="BX109" s="229"/>
      <c r="BY109" s="229"/>
      <c r="BZ109" s="229"/>
      <c r="CA109" s="229"/>
      <c r="CB109" s="229"/>
      <c r="CC109" s="229"/>
      <c r="CD109" s="229"/>
      <c r="CE109" s="229"/>
      <c r="CF109" s="229"/>
      <c r="CG109" s="229"/>
      <c r="CH109" s="229"/>
      <c r="CI109" s="229"/>
      <c r="CJ109" s="229"/>
      <c r="CK109" s="229"/>
      <c r="CL109" s="229"/>
      <c r="CM109" s="229"/>
      <c r="CN109" s="229"/>
      <c r="CO109" s="229"/>
      <c r="CP109" s="229"/>
      <c r="CQ109" s="229"/>
      <c r="CR109" s="229"/>
      <c r="CS109" s="229"/>
      <c r="CT109" s="229"/>
      <c r="CU109" s="229"/>
      <c r="CV109" s="229"/>
      <c r="CW109" s="229"/>
      <c r="CX109" s="229"/>
      <c r="CY109" s="229"/>
      <c r="CZ109" s="229"/>
      <c r="DA109" s="229"/>
      <c r="DB109" s="229"/>
      <c r="DC109" s="229"/>
      <c r="DD109" s="229"/>
      <c r="DE109" s="229"/>
      <c r="DF109" s="229"/>
      <c r="DG109" s="229"/>
      <c r="DH109" s="229"/>
      <c r="DI109" s="229"/>
      <c r="DJ109" s="229"/>
      <c r="DK109" s="229"/>
      <c r="DL109" s="229"/>
      <c r="DM109" s="229"/>
      <c r="DN109" s="229"/>
      <c r="DO109" s="229"/>
      <c r="DP109" s="229"/>
      <c r="DQ109" s="229"/>
      <c r="DR109" s="229"/>
      <c r="DS109" s="229"/>
      <c r="DT109" s="229"/>
      <c r="DU109" s="229"/>
      <c r="DV109" s="229"/>
      <c r="DW109" s="229"/>
      <c r="DX109" s="229"/>
      <c r="DY109" s="229"/>
      <c r="DZ109" s="229"/>
      <c r="EA109" s="229"/>
      <c r="EB109" s="229"/>
      <c r="EC109" s="229"/>
      <c r="ED109" s="229"/>
      <c r="EE109" s="229"/>
    </row>
    <row r="110" spans="1:135" s="2" customFormat="1" ht="10.5" customHeight="1">
      <c r="A110" s="219"/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219"/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/>
      <c r="BT110" s="219"/>
      <c r="BU110" s="219"/>
      <c r="BV110" s="219"/>
      <c r="BW110" s="219"/>
      <c r="BX110" s="219"/>
      <c r="BY110" s="219"/>
      <c r="BZ110" s="219"/>
      <c r="CA110" s="219"/>
      <c r="CB110" s="219"/>
      <c r="CC110" s="219"/>
      <c r="CD110" s="219"/>
      <c r="CE110" s="219"/>
      <c r="CF110" s="219"/>
      <c r="CG110" s="219"/>
      <c r="CH110" s="219"/>
      <c r="CI110" s="219"/>
      <c r="CJ110" s="219"/>
      <c r="CK110" s="219"/>
      <c r="CL110" s="219"/>
      <c r="CM110" s="219"/>
      <c r="CN110" s="219"/>
      <c r="CO110" s="219"/>
      <c r="CP110" s="219"/>
      <c r="CQ110" s="219"/>
      <c r="CR110" s="219"/>
      <c r="CS110" s="219"/>
      <c r="CT110" s="219"/>
      <c r="CU110" s="219"/>
      <c r="CV110" s="219"/>
      <c r="CW110" s="219"/>
      <c r="CX110" s="219"/>
      <c r="CY110" s="219"/>
      <c r="CZ110" s="219"/>
      <c r="DA110" s="229"/>
      <c r="DB110" s="229"/>
      <c r="DC110" s="229"/>
      <c r="DD110" s="229"/>
      <c r="DE110" s="229"/>
      <c r="DF110" s="229"/>
      <c r="DG110" s="229"/>
      <c r="DH110" s="229"/>
      <c r="DI110" s="229"/>
      <c r="DJ110" s="229"/>
      <c r="DK110" s="229"/>
      <c r="DL110" s="229"/>
      <c r="DM110" s="229"/>
      <c r="DN110" s="229"/>
      <c r="DO110" s="229"/>
      <c r="DP110" s="229"/>
      <c r="DQ110" s="229"/>
      <c r="DR110" s="229"/>
      <c r="DS110" s="229"/>
      <c r="DT110" s="229"/>
      <c r="DU110" s="229"/>
      <c r="DV110" s="229"/>
      <c r="DW110" s="229"/>
      <c r="DX110" s="229"/>
      <c r="DY110" s="229"/>
      <c r="DZ110" s="229"/>
      <c r="EA110" s="229"/>
      <c r="EB110" s="229"/>
      <c r="EC110" s="229"/>
      <c r="ED110" s="229"/>
      <c r="EE110" s="229"/>
    </row>
    <row r="111" spans="1:135" s="3" customFormat="1" ht="45" customHeight="1">
      <c r="A111" s="220" t="s">
        <v>0</v>
      </c>
      <c r="B111" s="221"/>
      <c r="C111" s="221"/>
      <c r="D111" s="221"/>
      <c r="E111" s="221"/>
      <c r="F111" s="222"/>
      <c r="G111" s="220" t="s">
        <v>14</v>
      </c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2"/>
      <c r="BC111" s="220" t="s">
        <v>60</v>
      </c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2"/>
      <c r="BS111" s="220" t="s">
        <v>61</v>
      </c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2"/>
      <c r="CI111" s="220" t="s">
        <v>46</v>
      </c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2"/>
      <c r="DA111" s="229"/>
      <c r="DB111" s="229"/>
      <c r="DC111" s="229"/>
      <c r="DD111" s="229"/>
      <c r="DE111" s="229"/>
      <c r="DF111" s="229"/>
      <c r="DG111" s="229"/>
      <c r="DH111" s="229"/>
      <c r="DI111" s="229"/>
      <c r="DJ111" s="229"/>
      <c r="DK111" s="229"/>
      <c r="DL111" s="229"/>
      <c r="DM111" s="229"/>
      <c r="DN111" s="229"/>
      <c r="DO111" s="229"/>
      <c r="DP111" s="229"/>
      <c r="DQ111" s="229"/>
      <c r="DR111" s="229"/>
      <c r="DS111" s="229"/>
      <c r="DT111" s="229"/>
      <c r="DU111" s="229"/>
      <c r="DV111" s="229"/>
      <c r="DW111" s="229"/>
      <c r="DX111" s="229"/>
      <c r="DY111" s="229"/>
      <c r="DZ111" s="229"/>
      <c r="EA111" s="229"/>
      <c r="EB111" s="229"/>
      <c r="EC111" s="229"/>
      <c r="ED111" s="229"/>
      <c r="EE111" s="229"/>
    </row>
    <row r="112" spans="1:135" s="4" customFormat="1" ht="12.75">
      <c r="A112" s="218">
        <v>1</v>
      </c>
      <c r="B112" s="218"/>
      <c r="C112" s="218"/>
      <c r="D112" s="218"/>
      <c r="E112" s="218"/>
      <c r="F112" s="218"/>
      <c r="G112" s="218">
        <v>2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>
        <v>3</v>
      </c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>
        <v>4</v>
      </c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/>
      <c r="CH112" s="218"/>
      <c r="CI112" s="218">
        <v>5</v>
      </c>
      <c r="CJ112" s="218"/>
      <c r="CK112" s="218"/>
      <c r="CL112" s="218"/>
      <c r="CM112" s="218"/>
      <c r="CN112" s="218"/>
      <c r="CO112" s="218"/>
      <c r="CP112" s="218"/>
      <c r="CQ112" s="218"/>
      <c r="CR112" s="218"/>
      <c r="CS112" s="218"/>
      <c r="CT112" s="218"/>
      <c r="CU112" s="218"/>
      <c r="CV112" s="218"/>
      <c r="CW112" s="218"/>
      <c r="CX112" s="218"/>
      <c r="CY112" s="218"/>
      <c r="CZ112" s="218"/>
      <c r="DA112" s="229"/>
      <c r="DB112" s="229"/>
      <c r="DC112" s="229"/>
      <c r="DD112" s="229"/>
      <c r="DE112" s="229"/>
      <c r="DF112" s="229"/>
      <c r="DG112" s="229"/>
      <c r="DH112" s="229"/>
      <c r="DI112" s="229"/>
      <c r="DJ112" s="229"/>
      <c r="DK112" s="229"/>
      <c r="DL112" s="229"/>
      <c r="DM112" s="229"/>
      <c r="DN112" s="229"/>
      <c r="DO112" s="229"/>
      <c r="DP112" s="229"/>
      <c r="DQ112" s="229"/>
      <c r="DR112" s="229"/>
      <c r="DS112" s="229"/>
      <c r="DT112" s="229"/>
      <c r="DU112" s="229"/>
      <c r="DV112" s="229"/>
      <c r="DW112" s="229"/>
      <c r="DX112" s="229"/>
      <c r="DY112" s="229"/>
      <c r="DZ112" s="229"/>
      <c r="EA112" s="229"/>
      <c r="EB112" s="229"/>
      <c r="EC112" s="229"/>
      <c r="ED112" s="229"/>
      <c r="EE112" s="229"/>
    </row>
    <row r="113" spans="1:135" s="5" customFormat="1" ht="15" customHeight="1">
      <c r="A113" s="209"/>
      <c r="B113" s="209"/>
      <c r="C113" s="209"/>
      <c r="D113" s="209"/>
      <c r="E113" s="209"/>
      <c r="F113" s="209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0"/>
      <c r="AA113" s="310"/>
      <c r="AB113" s="310"/>
      <c r="AC113" s="310"/>
      <c r="AD113" s="310"/>
      <c r="AE113" s="310"/>
      <c r="AF113" s="310"/>
      <c r="AG113" s="310"/>
      <c r="AH113" s="310"/>
      <c r="AI113" s="310"/>
      <c r="AJ113" s="310"/>
      <c r="AK113" s="310"/>
      <c r="AL113" s="310"/>
      <c r="AM113" s="310"/>
      <c r="AN113" s="310"/>
      <c r="AO113" s="310"/>
      <c r="AP113" s="310"/>
      <c r="AQ113" s="310"/>
      <c r="AR113" s="310"/>
      <c r="AS113" s="310"/>
      <c r="AT113" s="310"/>
      <c r="AU113" s="310"/>
      <c r="AV113" s="310"/>
      <c r="AW113" s="310"/>
      <c r="AX113" s="310"/>
      <c r="AY113" s="310"/>
      <c r="AZ113" s="310"/>
      <c r="BA113" s="310"/>
      <c r="BB113" s="310"/>
      <c r="BC113" s="213"/>
      <c r="BD113" s="213"/>
      <c r="BE113" s="213"/>
      <c r="BF113" s="213"/>
      <c r="BG113" s="213"/>
      <c r="BH113" s="213"/>
      <c r="BI113" s="213"/>
      <c r="BJ113" s="213"/>
      <c r="BK113" s="213"/>
      <c r="BL113" s="213"/>
      <c r="BM113" s="213"/>
      <c r="BN113" s="213"/>
      <c r="BO113" s="213"/>
      <c r="BP113" s="213"/>
      <c r="BQ113" s="213"/>
      <c r="BR113" s="213"/>
      <c r="BS113" s="213"/>
      <c r="BT113" s="213"/>
      <c r="BU113" s="213"/>
      <c r="BV113" s="213"/>
      <c r="BW113" s="213"/>
      <c r="BX113" s="213"/>
      <c r="BY113" s="213"/>
      <c r="BZ113" s="213"/>
      <c r="CA113" s="213"/>
      <c r="CB113" s="213"/>
      <c r="CC113" s="213"/>
      <c r="CD113" s="213"/>
      <c r="CE113" s="213"/>
      <c r="CF113" s="213"/>
      <c r="CG113" s="213"/>
      <c r="CH113" s="213"/>
      <c r="CI113" s="213"/>
      <c r="CJ113" s="213"/>
      <c r="CK113" s="213"/>
      <c r="CL113" s="213"/>
      <c r="CM113" s="213"/>
      <c r="CN113" s="213"/>
      <c r="CO113" s="213"/>
      <c r="CP113" s="213"/>
      <c r="CQ113" s="213"/>
      <c r="CR113" s="213"/>
      <c r="CS113" s="213"/>
      <c r="CT113" s="213"/>
      <c r="CU113" s="213"/>
      <c r="CV113" s="213"/>
      <c r="CW113" s="213"/>
      <c r="CX113" s="213"/>
      <c r="CY113" s="213"/>
      <c r="CZ113" s="213"/>
      <c r="DA113" s="229"/>
      <c r="DB113" s="229"/>
      <c r="DC113" s="229"/>
      <c r="DD113" s="229"/>
      <c r="DE113" s="229"/>
      <c r="DF113" s="229"/>
      <c r="DG113" s="229"/>
      <c r="DH113" s="229"/>
      <c r="DI113" s="229"/>
      <c r="DJ113" s="229"/>
      <c r="DK113" s="229"/>
      <c r="DL113" s="229"/>
      <c r="DM113" s="229"/>
      <c r="DN113" s="229"/>
      <c r="DO113" s="229"/>
      <c r="DP113" s="229"/>
      <c r="DQ113" s="229"/>
      <c r="DR113" s="229"/>
      <c r="DS113" s="229"/>
      <c r="DT113" s="229"/>
      <c r="DU113" s="229"/>
      <c r="DV113" s="229"/>
      <c r="DW113" s="229"/>
      <c r="DX113" s="229"/>
      <c r="DY113" s="229"/>
      <c r="DZ113" s="229"/>
      <c r="EA113" s="229"/>
      <c r="EB113" s="229"/>
      <c r="EC113" s="229"/>
      <c r="ED113" s="229"/>
      <c r="EE113" s="229"/>
    </row>
    <row r="114" spans="1:135" s="5" customFormat="1" ht="15" customHeight="1">
      <c r="A114" s="209"/>
      <c r="B114" s="209"/>
      <c r="C114" s="209"/>
      <c r="D114" s="209"/>
      <c r="E114" s="209"/>
      <c r="F114" s="209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  <c r="AO114" s="310"/>
      <c r="AP114" s="310"/>
      <c r="AQ114" s="310"/>
      <c r="AR114" s="310"/>
      <c r="AS114" s="310"/>
      <c r="AT114" s="310"/>
      <c r="AU114" s="310"/>
      <c r="AV114" s="310"/>
      <c r="AW114" s="310"/>
      <c r="AX114" s="310"/>
      <c r="AY114" s="310"/>
      <c r="AZ114" s="310"/>
      <c r="BA114" s="310"/>
      <c r="BB114" s="310"/>
      <c r="BC114" s="213"/>
      <c r="BD114" s="213"/>
      <c r="BE114" s="213"/>
      <c r="BF114" s="213"/>
      <c r="BG114" s="213"/>
      <c r="BH114" s="213"/>
      <c r="BI114" s="213"/>
      <c r="BJ114" s="213"/>
      <c r="BK114" s="213"/>
      <c r="BL114" s="213"/>
      <c r="BM114" s="213"/>
      <c r="BN114" s="213"/>
      <c r="BO114" s="213"/>
      <c r="BP114" s="213"/>
      <c r="BQ114" s="213"/>
      <c r="BR114" s="213"/>
      <c r="BS114" s="213"/>
      <c r="BT114" s="213"/>
      <c r="BU114" s="213"/>
      <c r="BV114" s="213"/>
      <c r="BW114" s="213"/>
      <c r="BX114" s="213"/>
      <c r="BY114" s="213"/>
      <c r="BZ114" s="213"/>
      <c r="CA114" s="213"/>
      <c r="CB114" s="213"/>
      <c r="CC114" s="213"/>
      <c r="CD114" s="213"/>
      <c r="CE114" s="213"/>
      <c r="CF114" s="213"/>
      <c r="CG114" s="213"/>
      <c r="CH114" s="213"/>
      <c r="CI114" s="213"/>
      <c r="CJ114" s="213"/>
      <c r="CK114" s="213"/>
      <c r="CL114" s="213"/>
      <c r="CM114" s="213"/>
      <c r="CN114" s="213"/>
      <c r="CO114" s="213"/>
      <c r="CP114" s="213"/>
      <c r="CQ114" s="213"/>
      <c r="CR114" s="213"/>
      <c r="CS114" s="213"/>
      <c r="CT114" s="213"/>
      <c r="CU114" s="213"/>
      <c r="CV114" s="213"/>
      <c r="CW114" s="213"/>
      <c r="CX114" s="213"/>
      <c r="CY114" s="213"/>
      <c r="CZ114" s="213"/>
      <c r="DA114" s="229"/>
      <c r="DB114" s="229"/>
      <c r="DC114" s="229"/>
      <c r="DD114" s="229"/>
      <c r="DE114" s="229"/>
      <c r="DF114" s="229"/>
      <c r="DG114" s="229"/>
      <c r="DH114" s="229"/>
      <c r="DI114" s="229"/>
      <c r="DJ114" s="229"/>
      <c r="DK114" s="229"/>
      <c r="DL114" s="229"/>
      <c r="DM114" s="229"/>
      <c r="DN114" s="229"/>
      <c r="DO114" s="229"/>
      <c r="DP114" s="229"/>
      <c r="DQ114" s="229"/>
      <c r="DR114" s="229"/>
      <c r="DS114" s="229"/>
      <c r="DT114" s="229"/>
      <c r="DU114" s="229"/>
      <c r="DV114" s="229"/>
      <c r="DW114" s="229"/>
      <c r="DX114" s="229"/>
      <c r="DY114" s="229"/>
      <c r="DZ114" s="229"/>
      <c r="EA114" s="229"/>
      <c r="EB114" s="229"/>
      <c r="EC114" s="229"/>
      <c r="ED114" s="229"/>
      <c r="EE114" s="229"/>
    </row>
    <row r="115" spans="1:135" s="5" customFormat="1" ht="15" customHeight="1">
      <c r="A115" s="209"/>
      <c r="B115" s="209"/>
      <c r="C115" s="209"/>
      <c r="D115" s="209"/>
      <c r="E115" s="209"/>
      <c r="F115" s="209"/>
      <c r="G115" s="247" t="s">
        <v>8</v>
      </c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  <c r="AP115" s="247"/>
      <c r="AQ115" s="247"/>
      <c r="AR115" s="247"/>
      <c r="AS115" s="247"/>
      <c r="AT115" s="247"/>
      <c r="AU115" s="247"/>
      <c r="AV115" s="247"/>
      <c r="AW115" s="247"/>
      <c r="AX115" s="247"/>
      <c r="AY115" s="247"/>
      <c r="AZ115" s="247"/>
      <c r="BA115" s="247"/>
      <c r="BB115" s="248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  <c r="CH115" s="213"/>
      <c r="CI115" s="213"/>
      <c r="CJ115" s="213"/>
      <c r="CK115" s="213"/>
      <c r="CL115" s="213"/>
      <c r="CM115" s="213"/>
      <c r="CN115" s="213"/>
      <c r="CO115" s="213"/>
      <c r="CP115" s="213"/>
      <c r="CQ115" s="213"/>
      <c r="CR115" s="213"/>
      <c r="CS115" s="213"/>
      <c r="CT115" s="213"/>
      <c r="CU115" s="213"/>
      <c r="CV115" s="213"/>
      <c r="CW115" s="213"/>
      <c r="CX115" s="213"/>
      <c r="CY115" s="213"/>
      <c r="CZ115" s="213"/>
      <c r="DA115" s="229"/>
      <c r="DB115" s="229"/>
      <c r="DC115" s="229"/>
      <c r="DD115" s="229"/>
      <c r="DE115" s="229"/>
      <c r="DF115" s="229"/>
      <c r="DG115" s="229"/>
      <c r="DH115" s="229"/>
      <c r="DI115" s="229"/>
      <c r="DJ115" s="229"/>
      <c r="DK115" s="229"/>
      <c r="DL115" s="229"/>
      <c r="DM115" s="229"/>
      <c r="DN115" s="229"/>
      <c r="DO115" s="229"/>
      <c r="DP115" s="229"/>
      <c r="DQ115" s="229"/>
      <c r="DR115" s="229"/>
      <c r="DS115" s="229"/>
      <c r="DT115" s="229"/>
      <c r="DU115" s="229"/>
      <c r="DV115" s="229"/>
      <c r="DW115" s="229"/>
      <c r="DX115" s="229"/>
      <c r="DY115" s="229"/>
      <c r="DZ115" s="229"/>
      <c r="EA115" s="229"/>
      <c r="EB115" s="229"/>
      <c r="EC115" s="229"/>
      <c r="ED115" s="229"/>
      <c r="EE115" s="229"/>
    </row>
    <row r="116" spans="1:135" s="5" customFormat="1" ht="12.75" customHeight="1">
      <c r="A116" s="260"/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29"/>
      <c r="DB116" s="229"/>
      <c r="DC116" s="229"/>
      <c r="DD116" s="229"/>
      <c r="DE116" s="229"/>
      <c r="DF116" s="229"/>
      <c r="DG116" s="229"/>
      <c r="DH116" s="229"/>
      <c r="DI116" s="229"/>
      <c r="DJ116" s="229"/>
      <c r="DK116" s="229"/>
      <c r="DL116" s="229"/>
      <c r="DM116" s="229"/>
      <c r="DN116" s="229"/>
      <c r="DO116" s="229"/>
      <c r="DP116" s="229"/>
      <c r="DQ116" s="229"/>
      <c r="DR116" s="229"/>
      <c r="DS116" s="229"/>
      <c r="DT116" s="229"/>
      <c r="DU116" s="229"/>
      <c r="DV116" s="229"/>
      <c r="DW116" s="229"/>
      <c r="DX116" s="229"/>
      <c r="DY116" s="229"/>
      <c r="DZ116" s="229"/>
      <c r="EA116" s="229"/>
      <c r="EB116" s="229"/>
      <c r="EC116" s="229"/>
      <c r="ED116" s="229"/>
      <c r="EE116" s="229"/>
    </row>
    <row r="117" spans="1:135" s="6" customFormat="1" ht="13.5">
      <c r="A117" s="229" t="s">
        <v>203</v>
      </c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  <c r="CM117" s="229"/>
      <c r="CN117" s="229"/>
      <c r="CO117" s="229"/>
      <c r="CP117" s="229"/>
      <c r="CQ117" s="229"/>
      <c r="CR117" s="229"/>
      <c r="CS117" s="229"/>
      <c r="CT117" s="229"/>
      <c r="CU117" s="229"/>
      <c r="CV117" s="229"/>
      <c r="CW117" s="229"/>
      <c r="CX117" s="229"/>
      <c r="CY117" s="229"/>
      <c r="CZ117" s="229"/>
      <c r="DA117" s="229"/>
      <c r="DB117" s="229"/>
      <c r="DC117" s="229"/>
      <c r="DD117" s="229"/>
      <c r="DE117" s="229"/>
      <c r="DF117" s="229"/>
      <c r="DG117" s="229"/>
      <c r="DH117" s="229"/>
      <c r="DI117" s="229"/>
      <c r="DJ117" s="229"/>
      <c r="DK117" s="229"/>
      <c r="DL117" s="229"/>
      <c r="DM117" s="229"/>
      <c r="DN117" s="229"/>
      <c r="DO117" s="229"/>
      <c r="DP117" s="229"/>
      <c r="DQ117" s="229"/>
      <c r="DR117" s="229"/>
      <c r="DS117" s="229"/>
      <c r="DT117" s="229"/>
      <c r="DU117" s="229"/>
      <c r="DV117" s="229"/>
      <c r="DW117" s="229"/>
      <c r="DX117" s="229"/>
      <c r="DY117" s="229"/>
      <c r="DZ117" s="229"/>
      <c r="EA117" s="229"/>
      <c r="EB117" s="229"/>
      <c r="EC117" s="229"/>
      <c r="ED117" s="229"/>
      <c r="EE117" s="229"/>
    </row>
    <row r="118" spans="1:135" s="2" customFormat="1" ht="10.5" customHeight="1">
      <c r="A118" s="219"/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19"/>
      <c r="BE118" s="219"/>
      <c r="BF118" s="219"/>
      <c r="BG118" s="219"/>
      <c r="BH118" s="219"/>
      <c r="BI118" s="219"/>
      <c r="BJ118" s="219"/>
      <c r="BK118" s="219"/>
      <c r="BL118" s="219"/>
      <c r="BM118" s="219"/>
      <c r="BN118" s="219"/>
      <c r="BO118" s="219"/>
      <c r="BP118" s="219"/>
      <c r="BQ118" s="219"/>
      <c r="BR118" s="219"/>
      <c r="BS118" s="219"/>
      <c r="BT118" s="219"/>
      <c r="BU118" s="219"/>
      <c r="BV118" s="219"/>
      <c r="BW118" s="219"/>
      <c r="BX118" s="219"/>
      <c r="BY118" s="219"/>
      <c r="BZ118" s="219"/>
      <c r="CA118" s="219"/>
      <c r="CB118" s="219"/>
      <c r="CC118" s="219"/>
      <c r="CD118" s="219"/>
      <c r="CE118" s="219"/>
      <c r="CF118" s="219"/>
      <c r="CG118" s="219"/>
      <c r="CH118" s="219"/>
      <c r="CI118" s="219"/>
      <c r="CJ118" s="219"/>
      <c r="CK118" s="219"/>
      <c r="CL118" s="219"/>
      <c r="CM118" s="219"/>
      <c r="CN118" s="219"/>
      <c r="CO118" s="219"/>
      <c r="CP118" s="219"/>
      <c r="CQ118" s="219"/>
      <c r="CR118" s="219"/>
      <c r="CS118" s="219"/>
      <c r="CT118" s="219"/>
      <c r="CU118" s="219"/>
      <c r="CV118" s="219"/>
      <c r="CW118" s="219"/>
      <c r="CX118" s="219"/>
      <c r="CY118" s="219"/>
      <c r="CZ118" s="219"/>
      <c r="DA118" s="229"/>
      <c r="DB118" s="229"/>
      <c r="DC118" s="229"/>
      <c r="DD118" s="229"/>
      <c r="DE118" s="229"/>
      <c r="DF118" s="229"/>
      <c r="DG118" s="229"/>
      <c r="DH118" s="229"/>
      <c r="DI118" s="229"/>
      <c r="DJ118" s="229"/>
      <c r="DK118" s="229"/>
      <c r="DL118" s="229"/>
      <c r="DM118" s="229"/>
      <c r="DN118" s="229"/>
      <c r="DO118" s="229"/>
      <c r="DP118" s="229"/>
      <c r="DQ118" s="229"/>
      <c r="DR118" s="229"/>
      <c r="DS118" s="229"/>
      <c r="DT118" s="229"/>
      <c r="DU118" s="229"/>
      <c r="DV118" s="229"/>
      <c r="DW118" s="229"/>
      <c r="DX118" s="229"/>
      <c r="DY118" s="229"/>
      <c r="DZ118" s="229"/>
      <c r="EA118" s="229"/>
      <c r="EB118" s="229"/>
      <c r="EC118" s="229"/>
      <c r="ED118" s="229"/>
      <c r="EE118" s="229"/>
    </row>
    <row r="119" spans="1:135" s="3" customFormat="1" ht="45" customHeight="1">
      <c r="A119" s="243" t="s">
        <v>0</v>
      </c>
      <c r="B119" s="244"/>
      <c r="C119" s="244"/>
      <c r="D119" s="244"/>
      <c r="E119" s="244"/>
      <c r="F119" s="245"/>
      <c r="G119" s="243" t="s">
        <v>48</v>
      </c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5"/>
      <c r="AO119" s="243" t="s">
        <v>62</v>
      </c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4"/>
      <c r="BC119" s="244"/>
      <c r="BD119" s="245"/>
      <c r="BE119" s="243" t="s">
        <v>63</v>
      </c>
      <c r="BF119" s="244"/>
      <c r="BG119" s="244"/>
      <c r="BH119" s="244"/>
      <c r="BI119" s="244"/>
      <c r="BJ119" s="244"/>
      <c r="BK119" s="244"/>
      <c r="BL119" s="244"/>
      <c r="BM119" s="244"/>
      <c r="BN119" s="244"/>
      <c r="BO119" s="244"/>
      <c r="BP119" s="244"/>
      <c r="BQ119" s="244"/>
      <c r="BR119" s="244"/>
      <c r="BS119" s="244"/>
      <c r="BT119" s="245"/>
      <c r="BU119" s="243" t="s">
        <v>64</v>
      </c>
      <c r="BV119" s="244"/>
      <c r="BW119" s="244"/>
      <c r="BX119" s="244"/>
      <c r="BY119" s="244"/>
      <c r="BZ119" s="244"/>
      <c r="CA119" s="244"/>
      <c r="CB119" s="244"/>
      <c r="CC119" s="244"/>
      <c r="CD119" s="244"/>
      <c r="CE119" s="244"/>
      <c r="CF119" s="244"/>
      <c r="CG119" s="244"/>
      <c r="CH119" s="244"/>
      <c r="CI119" s="244"/>
      <c r="CJ119" s="245"/>
      <c r="CK119" s="243" t="s">
        <v>65</v>
      </c>
      <c r="CL119" s="244"/>
      <c r="CM119" s="244"/>
      <c r="CN119" s="244"/>
      <c r="CO119" s="244"/>
      <c r="CP119" s="244"/>
      <c r="CQ119" s="244"/>
      <c r="CR119" s="244"/>
      <c r="CS119" s="244"/>
      <c r="CT119" s="244"/>
      <c r="CU119" s="244"/>
      <c r="CV119" s="244"/>
      <c r="CW119" s="244"/>
      <c r="CX119" s="244"/>
      <c r="CY119" s="244"/>
      <c r="CZ119" s="245"/>
      <c r="DA119" s="229"/>
      <c r="DB119" s="229"/>
      <c r="DC119" s="229"/>
      <c r="DD119" s="229"/>
      <c r="DE119" s="229"/>
      <c r="DF119" s="229"/>
      <c r="DG119" s="229"/>
      <c r="DH119" s="229"/>
      <c r="DI119" s="229"/>
      <c r="DJ119" s="229"/>
      <c r="DK119" s="229"/>
      <c r="DL119" s="229"/>
      <c r="DM119" s="229"/>
      <c r="DN119" s="229"/>
      <c r="DO119" s="229"/>
      <c r="DP119" s="229"/>
      <c r="DQ119" s="229"/>
      <c r="DR119" s="229"/>
      <c r="DS119" s="229"/>
      <c r="DT119" s="229"/>
      <c r="DU119" s="229"/>
      <c r="DV119" s="229"/>
      <c r="DW119" s="229"/>
      <c r="DX119" s="229"/>
      <c r="DY119" s="229"/>
      <c r="DZ119" s="229"/>
      <c r="EA119" s="229"/>
      <c r="EB119" s="229"/>
      <c r="EC119" s="229"/>
      <c r="ED119" s="229"/>
      <c r="EE119" s="229"/>
    </row>
    <row r="120" spans="1:135" s="4" customFormat="1" ht="12.75">
      <c r="A120" s="218">
        <v>1</v>
      </c>
      <c r="B120" s="218"/>
      <c r="C120" s="218"/>
      <c r="D120" s="218"/>
      <c r="E120" s="218"/>
      <c r="F120" s="218"/>
      <c r="G120" s="218">
        <v>2</v>
      </c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>
        <v>4</v>
      </c>
      <c r="AP120" s="218"/>
      <c r="AQ120" s="218"/>
      <c r="AR120" s="218"/>
      <c r="AS120" s="218"/>
      <c r="AT120" s="218"/>
      <c r="AU120" s="218"/>
      <c r="AV120" s="218"/>
      <c r="AW120" s="218"/>
      <c r="AX120" s="218"/>
      <c r="AY120" s="218"/>
      <c r="AZ120" s="218"/>
      <c r="BA120" s="218"/>
      <c r="BB120" s="218"/>
      <c r="BC120" s="218"/>
      <c r="BD120" s="218"/>
      <c r="BE120" s="218">
        <v>5</v>
      </c>
      <c r="BF120" s="218"/>
      <c r="BG120" s="218"/>
      <c r="BH120" s="218"/>
      <c r="BI120" s="218"/>
      <c r="BJ120" s="218"/>
      <c r="BK120" s="218"/>
      <c r="BL120" s="218"/>
      <c r="BM120" s="218"/>
      <c r="BN120" s="218"/>
      <c r="BO120" s="218"/>
      <c r="BP120" s="218"/>
      <c r="BQ120" s="218"/>
      <c r="BR120" s="218"/>
      <c r="BS120" s="218"/>
      <c r="BT120" s="218"/>
      <c r="BU120" s="218">
        <v>6</v>
      </c>
      <c r="BV120" s="218"/>
      <c r="BW120" s="218"/>
      <c r="BX120" s="218"/>
      <c r="BY120" s="218"/>
      <c r="BZ120" s="218"/>
      <c r="CA120" s="218"/>
      <c r="CB120" s="218"/>
      <c r="CC120" s="218"/>
      <c r="CD120" s="218"/>
      <c r="CE120" s="218"/>
      <c r="CF120" s="218"/>
      <c r="CG120" s="218"/>
      <c r="CH120" s="218"/>
      <c r="CI120" s="218"/>
      <c r="CJ120" s="218"/>
      <c r="CK120" s="218">
        <v>6</v>
      </c>
      <c r="CL120" s="218"/>
      <c r="CM120" s="218"/>
      <c r="CN120" s="218"/>
      <c r="CO120" s="218"/>
      <c r="CP120" s="218"/>
      <c r="CQ120" s="218"/>
      <c r="CR120" s="218"/>
      <c r="CS120" s="218"/>
      <c r="CT120" s="218"/>
      <c r="CU120" s="218"/>
      <c r="CV120" s="218"/>
      <c r="CW120" s="218"/>
      <c r="CX120" s="218"/>
      <c r="CY120" s="218"/>
      <c r="CZ120" s="218"/>
      <c r="DA120" s="229"/>
      <c r="DB120" s="229"/>
      <c r="DC120" s="229"/>
      <c r="DD120" s="229"/>
      <c r="DE120" s="229"/>
      <c r="DF120" s="229"/>
      <c r="DG120" s="229"/>
      <c r="DH120" s="229"/>
      <c r="DI120" s="229"/>
      <c r="DJ120" s="229"/>
      <c r="DK120" s="229"/>
      <c r="DL120" s="229"/>
      <c r="DM120" s="229"/>
      <c r="DN120" s="229"/>
      <c r="DO120" s="229"/>
      <c r="DP120" s="229"/>
      <c r="DQ120" s="229"/>
      <c r="DR120" s="229"/>
      <c r="DS120" s="229"/>
      <c r="DT120" s="229"/>
      <c r="DU120" s="229"/>
      <c r="DV120" s="229"/>
      <c r="DW120" s="229"/>
      <c r="DX120" s="229"/>
      <c r="DY120" s="229"/>
      <c r="DZ120" s="229"/>
      <c r="EA120" s="229"/>
      <c r="EB120" s="229"/>
      <c r="EC120" s="229"/>
      <c r="ED120" s="229"/>
      <c r="EE120" s="229"/>
    </row>
    <row r="121" spans="1:135" s="5" customFormat="1" ht="15" customHeight="1">
      <c r="A121" s="209"/>
      <c r="B121" s="209"/>
      <c r="C121" s="209"/>
      <c r="D121" s="209"/>
      <c r="E121" s="209"/>
      <c r="F121" s="209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  <c r="AA121" s="310"/>
      <c r="AB121" s="310"/>
      <c r="AC121" s="310"/>
      <c r="AD121" s="310"/>
      <c r="AE121" s="310"/>
      <c r="AF121" s="310"/>
      <c r="AG121" s="310"/>
      <c r="AH121" s="310"/>
      <c r="AI121" s="310"/>
      <c r="AJ121" s="310"/>
      <c r="AK121" s="310"/>
      <c r="AL121" s="310"/>
      <c r="AM121" s="310"/>
      <c r="AN121" s="310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  <c r="BI121" s="213"/>
      <c r="BJ121" s="213"/>
      <c r="BK121" s="213"/>
      <c r="BL121" s="213"/>
      <c r="BM121" s="213"/>
      <c r="BN121" s="213"/>
      <c r="BO121" s="213"/>
      <c r="BP121" s="213"/>
      <c r="BQ121" s="213"/>
      <c r="BR121" s="213"/>
      <c r="BS121" s="213"/>
      <c r="BT121" s="213"/>
      <c r="BU121" s="213"/>
      <c r="BV121" s="213"/>
      <c r="BW121" s="213"/>
      <c r="BX121" s="213"/>
      <c r="BY121" s="213"/>
      <c r="BZ121" s="213"/>
      <c r="CA121" s="213"/>
      <c r="CB121" s="213"/>
      <c r="CC121" s="213"/>
      <c r="CD121" s="213"/>
      <c r="CE121" s="213"/>
      <c r="CF121" s="213"/>
      <c r="CG121" s="213"/>
      <c r="CH121" s="213"/>
      <c r="CI121" s="213"/>
      <c r="CJ121" s="213"/>
      <c r="CK121" s="213"/>
      <c r="CL121" s="213"/>
      <c r="CM121" s="213"/>
      <c r="CN121" s="213"/>
      <c r="CO121" s="213"/>
      <c r="CP121" s="213"/>
      <c r="CQ121" s="213"/>
      <c r="CR121" s="213"/>
      <c r="CS121" s="213"/>
      <c r="CT121" s="213"/>
      <c r="CU121" s="213"/>
      <c r="CV121" s="213"/>
      <c r="CW121" s="213"/>
      <c r="CX121" s="213"/>
      <c r="CY121" s="213"/>
      <c r="CZ121" s="213"/>
      <c r="DA121" s="229"/>
      <c r="DB121" s="229"/>
      <c r="DC121" s="229"/>
      <c r="DD121" s="229"/>
      <c r="DE121" s="229"/>
      <c r="DF121" s="229"/>
      <c r="DG121" s="229"/>
      <c r="DH121" s="229"/>
      <c r="DI121" s="229"/>
      <c r="DJ121" s="229"/>
      <c r="DK121" s="229"/>
      <c r="DL121" s="229"/>
      <c r="DM121" s="229"/>
      <c r="DN121" s="229"/>
      <c r="DO121" s="229"/>
      <c r="DP121" s="229"/>
      <c r="DQ121" s="229"/>
      <c r="DR121" s="229"/>
      <c r="DS121" s="229"/>
      <c r="DT121" s="229"/>
      <c r="DU121" s="229"/>
      <c r="DV121" s="229"/>
      <c r="DW121" s="229"/>
      <c r="DX121" s="229"/>
      <c r="DY121" s="229"/>
      <c r="DZ121" s="229"/>
      <c r="EA121" s="229"/>
      <c r="EB121" s="229"/>
      <c r="EC121" s="229"/>
      <c r="ED121" s="229"/>
      <c r="EE121" s="229"/>
    </row>
    <row r="122" spans="1:135" s="5" customFormat="1" ht="15" customHeight="1">
      <c r="A122" s="209"/>
      <c r="B122" s="209"/>
      <c r="C122" s="209"/>
      <c r="D122" s="209"/>
      <c r="E122" s="209"/>
      <c r="F122" s="209"/>
      <c r="G122" s="246" t="s">
        <v>8</v>
      </c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47"/>
      <c r="X122" s="247"/>
      <c r="Y122" s="247"/>
      <c r="Z122" s="247"/>
      <c r="AA122" s="247"/>
      <c r="AB122" s="247"/>
      <c r="AC122" s="247"/>
      <c r="AD122" s="247"/>
      <c r="AE122" s="247"/>
      <c r="AF122" s="247"/>
      <c r="AG122" s="247"/>
      <c r="AH122" s="247"/>
      <c r="AI122" s="247"/>
      <c r="AJ122" s="247"/>
      <c r="AK122" s="247"/>
      <c r="AL122" s="247"/>
      <c r="AM122" s="247"/>
      <c r="AN122" s="248"/>
      <c r="AO122" s="213" t="s">
        <v>9</v>
      </c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 t="s">
        <v>9</v>
      </c>
      <c r="BF122" s="213"/>
      <c r="BG122" s="213"/>
      <c r="BH122" s="213"/>
      <c r="BI122" s="213"/>
      <c r="BJ122" s="213"/>
      <c r="BK122" s="213"/>
      <c r="BL122" s="213"/>
      <c r="BM122" s="213"/>
      <c r="BN122" s="213"/>
      <c r="BO122" s="213"/>
      <c r="BP122" s="213"/>
      <c r="BQ122" s="213"/>
      <c r="BR122" s="213"/>
      <c r="BS122" s="213"/>
      <c r="BT122" s="213"/>
      <c r="BU122" s="213" t="s">
        <v>9</v>
      </c>
      <c r="BV122" s="213"/>
      <c r="BW122" s="213"/>
      <c r="BX122" s="213"/>
      <c r="BY122" s="213"/>
      <c r="BZ122" s="213"/>
      <c r="CA122" s="213"/>
      <c r="CB122" s="213"/>
      <c r="CC122" s="213"/>
      <c r="CD122" s="213"/>
      <c r="CE122" s="213"/>
      <c r="CF122" s="213"/>
      <c r="CG122" s="213"/>
      <c r="CH122" s="213"/>
      <c r="CI122" s="213"/>
      <c r="CJ122" s="213"/>
      <c r="CK122" s="213"/>
      <c r="CL122" s="213"/>
      <c r="CM122" s="213"/>
      <c r="CN122" s="213"/>
      <c r="CO122" s="213"/>
      <c r="CP122" s="213"/>
      <c r="CQ122" s="213"/>
      <c r="CR122" s="213"/>
      <c r="CS122" s="213"/>
      <c r="CT122" s="213"/>
      <c r="CU122" s="213"/>
      <c r="CV122" s="213"/>
      <c r="CW122" s="213"/>
      <c r="CX122" s="213"/>
      <c r="CY122" s="213"/>
      <c r="CZ122" s="213"/>
      <c r="DA122" s="229"/>
      <c r="DB122" s="229"/>
      <c r="DC122" s="229"/>
      <c r="DD122" s="229"/>
      <c r="DE122" s="229"/>
      <c r="DF122" s="229"/>
      <c r="DG122" s="229"/>
      <c r="DH122" s="229"/>
      <c r="DI122" s="229"/>
      <c r="DJ122" s="229"/>
      <c r="DK122" s="229"/>
      <c r="DL122" s="229"/>
      <c r="DM122" s="229"/>
      <c r="DN122" s="229"/>
      <c r="DO122" s="229"/>
      <c r="DP122" s="229"/>
      <c r="DQ122" s="229"/>
      <c r="DR122" s="229"/>
      <c r="DS122" s="229"/>
      <c r="DT122" s="229"/>
      <c r="DU122" s="229"/>
      <c r="DV122" s="229"/>
      <c r="DW122" s="229"/>
      <c r="DX122" s="229"/>
      <c r="DY122" s="229"/>
      <c r="DZ122" s="229"/>
      <c r="EA122" s="229"/>
      <c r="EB122" s="229"/>
      <c r="EC122" s="229"/>
      <c r="ED122" s="229"/>
      <c r="EE122" s="229"/>
    </row>
    <row r="123" spans="1:135" s="2" customFormat="1" ht="12" customHeight="1">
      <c r="A123" s="273"/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  <c r="AO123" s="273"/>
      <c r="AP123" s="273"/>
      <c r="AQ123" s="273"/>
      <c r="AR123" s="273"/>
      <c r="AS123" s="273"/>
      <c r="AT123" s="273"/>
      <c r="AU123" s="273"/>
      <c r="AV123" s="273"/>
      <c r="AW123" s="273"/>
      <c r="AX123" s="273"/>
      <c r="AY123" s="273"/>
      <c r="AZ123" s="273"/>
      <c r="BA123" s="273"/>
      <c r="BB123" s="273"/>
      <c r="BC123" s="273"/>
      <c r="BD123" s="273"/>
      <c r="BE123" s="273"/>
      <c r="BF123" s="273"/>
      <c r="BG123" s="273"/>
      <c r="BH123" s="273"/>
      <c r="BI123" s="273"/>
      <c r="BJ123" s="273"/>
      <c r="BK123" s="273"/>
      <c r="BL123" s="273"/>
      <c r="BM123" s="273"/>
      <c r="BN123" s="273"/>
      <c r="BO123" s="273"/>
      <c r="BP123" s="273"/>
      <c r="BQ123" s="273"/>
      <c r="BR123" s="273"/>
      <c r="BS123" s="273"/>
      <c r="BT123" s="273"/>
      <c r="BU123" s="273"/>
      <c r="BV123" s="273"/>
      <c r="BW123" s="273"/>
      <c r="BX123" s="273"/>
      <c r="BY123" s="273"/>
      <c r="BZ123" s="273"/>
      <c r="CA123" s="273"/>
      <c r="CB123" s="273"/>
      <c r="CC123" s="273"/>
      <c r="CD123" s="273"/>
      <c r="CE123" s="273"/>
      <c r="CF123" s="273"/>
      <c r="CG123" s="273"/>
      <c r="CH123" s="273"/>
      <c r="CI123" s="273"/>
      <c r="CJ123" s="273"/>
      <c r="CK123" s="273"/>
      <c r="CL123" s="273"/>
      <c r="CM123" s="273"/>
      <c r="CN123" s="273"/>
      <c r="CO123" s="273"/>
      <c r="CP123" s="273"/>
      <c r="CQ123" s="273"/>
      <c r="CR123" s="273"/>
      <c r="CS123" s="273"/>
      <c r="CT123" s="273"/>
      <c r="CU123" s="273"/>
      <c r="CV123" s="273"/>
      <c r="CW123" s="273"/>
      <c r="CX123" s="273"/>
      <c r="CY123" s="273"/>
      <c r="CZ123" s="273"/>
      <c r="DA123" s="229"/>
      <c r="DB123" s="229"/>
      <c r="DC123" s="229"/>
      <c r="DD123" s="229"/>
      <c r="DE123" s="229"/>
      <c r="DF123" s="229"/>
      <c r="DG123" s="229"/>
      <c r="DH123" s="229"/>
      <c r="DI123" s="229"/>
      <c r="DJ123" s="229"/>
      <c r="DK123" s="229"/>
      <c r="DL123" s="229"/>
      <c r="DM123" s="229"/>
      <c r="DN123" s="229"/>
      <c r="DO123" s="229"/>
      <c r="DP123" s="229"/>
      <c r="DQ123" s="229"/>
      <c r="DR123" s="229"/>
      <c r="DS123" s="229"/>
      <c r="DT123" s="229"/>
      <c r="DU123" s="229"/>
      <c r="DV123" s="229"/>
      <c r="DW123" s="229"/>
      <c r="DX123" s="229"/>
      <c r="DY123" s="229"/>
      <c r="DZ123" s="229"/>
      <c r="EA123" s="229"/>
      <c r="EB123" s="229"/>
      <c r="EC123" s="229"/>
      <c r="ED123" s="229"/>
      <c r="EE123" s="229"/>
    </row>
    <row r="124" spans="1:135" s="6" customFormat="1" ht="13.5">
      <c r="A124" s="229" t="s">
        <v>204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29"/>
      <c r="BW124" s="229"/>
      <c r="BX124" s="229"/>
      <c r="BY124" s="229"/>
      <c r="BZ124" s="229"/>
      <c r="CA124" s="229"/>
      <c r="CB124" s="229"/>
      <c r="CC124" s="229"/>
      <c r="CD124" s="229"/>
      <c r="CE124" s="229"/>
      <c r="CF124" s="229"/>
      <c r="CG124" s="229"/>
      <c r="CH124" s="229"/>
      <c r="CI124" s="229"/>
      <c r="CJ124" s="229"/>
      <c r="CK124" s="229"/>
      <c r="CL124" s="229"/>
      <c r="CM124" s="229"/>
      <c r="CN124" s="229"/>
      <c r="CO124" s="229"/>
      <c r="CP124" s="229"/>
      <c r="CQ124" s="229"/>
      <c r="CR124" s="229"/>
      <c r="CS124" s="229"/>
      <c r="CT124" s="229"/>
      <c r="CU124" s="229"/>
      <c r="CV124" s="229"/>
      <c r="CW124" s="229"/>
      <c r="CX124" s="229"/>
      <c r="CY124" s="229"/>
      <c r="CZ124" s="229"/>
      <c r="DA124" s="229"/>
      <c r="DB124" s="229"/>
      <c r="DC124" s="229"/>
      <c r="DD124" s="229"/>
      <c r="DE124" s="229"/>
      <c r="DF124" s="229"/>
      <c r="DG124" s="229"/>
      <c r="DH124" s="229"/>
      <c r="DI124" s="229"/>
      <c r="DJ124" s="229"/>
      <c r="DK124" s="229"/>
      <c r="DL124" s="229"/>
      <c r="DM124" s="229"/>
      <c r="DN124" s="229"/>
      <c r="DO124" s="229"/>
      <c r="DP124" s="229"/>
      <c r="DQ124" s="229"/>
      <c r="DR124" s="229"/>
      <c r="DS124" s="229"/>
      <c r="DT124" s="229"/>
      <c r="DU124" s="229"/>
      <c r="DV124" s="229"/>
      <c r="DW124" s="229"/>
      <c r="DX124" s="229"/>
      <c r="DY124" s="229"/>
      <c r="DZ124" s="229"/>
      <c r="EA124" s="229"/>
      <c r="EB124" s="229"/>
      <c r="EC124" s="229"/>
      <c r="ED124" s="229"/>
      <c r="EE124" s="229"/>
    </row>
    <row r="125" spans="1:135" s="2" customFormat="1" ht="10.5" customHeight="1">
      <c r="A125" s="219"/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19"/>
      <c r="BE125" s="219"/>
      <c r="BF125" s="219"/>
      <c r="BG125" s="219"/>
      <c r="BH125" s="219"/>
      <c r="BI125" s="219"/>
      <c r="BJ125" s="219"/>
      <c r="BK125" s="219"/>
      <c r="BL125" s="219"/>
      <c r="BM125" s="219"/>
      <c r="BN125" s="219"/>
      <c r="BO125" s="219"/>
      <c r="BP125" s="219"/>
      <c r="BQ125" s="219"/>
      <c r="BR125" s="219"/>
      <c r="BS125" s="219"/>
      <c r="BT125" s="219"/>
      <c r="BU125" s="219"/>
      <c r="BV125" s="219"/>
      <c r="BW125" s="219"/>
      <c r="BX125" s="219"/>
      <c r="BY125" s="219"/>
      <c r="BZ125" s="219"/>
      <c r="CA125" s="219"/>
      <c r="CB125" s="219"/>
      <c r="CC125" s="219"/>
      <c r="CD125" s="219"/>
      <c r="CE125" s="219"/>
      <c r="CF125" s="219"/>
      <c r="CG125" s="219"/>
      <c r="CH125" s="219"/>
      <c r="CI125" s="219"/>
      <c r="CJ125" s="219"/>
      <c r="CK125" s="219"/>
      <c r="CL125" s="219"/>
      <c r="CM125" s="219"/>
      <c r="CN125" s="219"/>
      <c r="CO125" s="219"/>
      <c r="CP125" s="219"/>
      <c r="CQ125" s="219"/>
      <c r="CR125" s="219"/>
      <c r="CS125" s="219"/>
      <c r="CT125" s="219"/>
      <c r="CU125" s="219"/>
      <c r="CV125" s="219"/>
      <c r="CW125" s="219"/>
      <c r="CX125" s="219"/>
      <c r="CY125" s="219"/>
      <c r="CZ125" s="219"/>
      <c r="DA125" s="229"/>
      <c r="DB125" s="229"/>
      <c r="DC125" s="229"/>
      <c r="DD125" s="229"/>
      <c r="DE125" s="229"/>
      <c r="DF125" s="229"/>
      <c r="DG125" s="229"/>
      <c r="DH125" s="229"/>
      <c r="DI125" s="229"/>
      <c r="DJ125" s="229"/>
      <c r="DK125" s="229"/>
      <c r="DL125" s="229"/>
      <c r="DM125" s="229"/>
      <c r="DN125" s="229"/>
      <c r="DO125" s="229"/>
      <c r="DP125" s="229"/>
      <c r="DQ125" s="229"/>
      <c r="DR125" s="229"/>
      <c r="DS125" s="229"/>
      <c r="DT125" s="229"/>
      <c r="DU125" s="229"/>
      <c r="DV125" s="229"/>
      <c r="DW125" s="229"/>
      <c r="DX125" s="229"/>
      <c r="DY125" s="229"/>
      <c r="DZ125" s="229"/>
      <c r="EA125" s="229"/>
      <c r="EB125" s="229"/>
      <c r="EC125" s="229"/>
      <c r="ED125" s="229"/>
      <c r="EE125" s="229"/>
    </row>
    <row r="126" spans="1:135" s="3" customFormat="1" ht="45" customHeight="1">
      <c r="A126" s="220" t="s">
        <v>0</v>
      </c>
      <c r="B126" s="221"/>
      <c r="C126" s="221"/>
      <c r="D126" s="221"/>
      <c r="E126" s="221"/>
      <c r="F126" s="222"/>
      <c r="G126" s="220" t="s">
        <v>48</v>
      </c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1"/>
      <c r="AV126" s="221"/>
      <c r="AW126" s="221"/>
      <c r="AX126" s="221"/>
      <c r="AY126" s="221"/>
      <c r="AZ126" s="221"/>
      <c r="BA126" s="221"/>
      <c r="BB126" s="222"/>
      <c r="BC126" s="220" t="s">
        <v>66</v>
      </c>
      <c r="BD126" s="221"/>
      <c r="BE126" s="221"/>
      <c r="BF126" s="221"/>
      <c r="BG126" s="221"/>
      <c r="BH126" s="221"/>
      <c r="BI126" s="221"/>
      <c r="BJ126" s="221"/>
      <c r="BK126" s="221"/>
      <c r="BL126" s="221"/>
      <c r="BM126" s="221"/>
      <c r="BN126" s="221"/>
      <c r="BO126" s="221"/>
      <c r="BP126" s="221"/>
      <c r="BQ126" s="221"/>
      <c r="BR126" s="222"/>
      <c r="BS126" s="220" t="s">
        <v>68</v>
      </c>
      <c r="BT126" s="221"/>
      <c r="BU126" s="221"/>
      <c r="BV126" s="221"/>
      <c r="BW126" s="221"/>
      <c r="BX126" s="221"/>
      <c r="BY126" s="221"/>
      <c r="BZ126" s="221"/>
      <c r="CA126" s="221"/>
      <c r="CB126" s="221"/>
      <c r="CC126" s="221"/>
      <c r="CD126" s="221"/>
      <c r="CE126" s="221"/>
      <c r="CF126" s="221"/>
      <c r="CG126" s="221"/>
      <c r="CH126" s="222"/>
      <c r="CI126" s="220" t="s">
        <v>67</v>
      </c>
      <c r="CJ126" s="221"/>
      <c r="CK126" s="221"/>
      <c r="CL126" s="221"/>
      <c r="CM126" s="221"/>
      <c r="CN126" s="221"/>
      <c r="CO126" s="221"/>
      <c r="CP126" s="221"/>
      <c r="CQ126" s="221"/>
      <c r="CR126" s="221"/>
      <c r="CS126" s="221"/>
      <c r="CT126" s="221"/>
      <c r="CU126" s="221"/>
      <c r="CV126" s="221"/>
      <c r="CW126" s="221"/>
      <c r="CX126" s="221"/>
      <c r="CY126" s="221"/>
      <c r="CZ126" s="222"/>
      <c r="DA126" s="229"/>
      <c r="DB126" s="229"/>
      <c r="DC126" s="229"/>
      <c r="DD126" s="229"/>
      <c r="DE126" s="229"/>
      <c r="DF126" s="229"/>
      <c r="DG126" s="229"/>
      <c r="DH126" s="229"/>
      <c r="DI126" s="229"/>
      <c r="DJ126" s="229"/>
      <c r="DK126" s="229"/>
      <c r="DL126" s="229"/>
      <c r="DM126" s="229"/>
      <c r="DN126" s="229"/>
      <c r="DO126" s="229"/>
      <c r="DP126" s="229"/>
      <c r="DQ126" s="229"/>
      <c r="DR126" s="229"/>
      <c r="DS126" s="229"/>
      <c r="DT126" s="229"/>
      <c r="DU126" s="229"/>
      <c r="DV126" s="229"/>
      <c r="DW126" s="229"/>
      <c r="DX126" s="229"/>
      <c r="DY126" s="229"/>
      <c r="DZ126" s="229"/>
      <c r="EA126" s="229"/>
      <c r="EB126" s="229"/>
      <c r="EC126" s="229"/>
      <c r="ED126" s="229"/>
      <c r="EE126" s="229"/>
    </row>
    <row r="127" spans="1:135" s="4" customFormat="1" ht="12.75">
      <c r="A127" s="218">
        <v>1</v>
      </c>
      <c r="B127" s="218"/>
      <c r="C127" s="218"/>
      <c r="D127" s="218"/>
      <c r="E127" s="218"/>
      <c r="F127" s="218"/>
      <c r="G127" s="218">
        <v>2</v>
      </c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8"/>
      <c r="AS127" s="218"/>
      <c r="AT127" s="218"/>
      <c r="AU127" s="218"/>
      <c r="AV127" s="218"/>
      <c r="AW127" s="218"/>
      <c r="AX127" s="218"/>
      <c r="AY127" s="218"/>
      <c r="AZ127" s="218"/>
      <c r="BA127" s="218"/>
      <c r="BB127" s="218"/>
      <c r="BC127" s="218">
        <v>4</v>
      </c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>
        <v>5</v>
      </c>
      <c r="BT127" s="218"/>
      <c r="BU127" s="218"/>
      <c r="BV127" s="218"/>
      <c r="BW127" s="218"/>
      <c r="BX127" s="218"/>
      <c r="BY127" s="218"/>
      <c r="BZ127" s="218"/>
      <c r="CA127" s="218"/>
      <c r="CB127" s="218"/>
      <c r="CC127" s="218"/>
      <c r="CD127" s="218"/>
      <c r="CE127" s="218"/>
      <c r="CF127" s="218"/>
      <c r="CG127" s="218"/>
      <c r="CH127" s="218"/>
      <c r="CI127" s="218">
        <v>6</v>
      </c>
      <c r="CJ127" s="218"/>
      <c r="CK127" s="218"/>
      <c r="CL127" s="218"/>
      <c r="CM127" s="218"/>
      <c r="CN127" s="218"/>
      <c r="CO127" s="218"/>
      <c r="CP127" s="218"/>
      <c r="CQ127" s="218"/>
      <c r="CR127" s="218"/>
      <c r="CS127" s="218"/>
      <c r="CT127" s="218"/>
      <c r="CU127" s="218"/>
      <c r="CV127" s="218"/>
      <c r="CW127" s="218"/>
      <c r="CX127" s="218"/>
      <c r="CY127" s="218"/>
      <c r="CZ127" s="218"/>
      <c r="DA127" s="229"/>
      <c r="DB127" s="229"/>
      <c r="DC127" s="229"/>
      <c r="DD127" s="229"/>
      <c r="DE127" s="229"/>
      <c r="DF127" s="229"/>
      <c r="DG127" s="229"/>
      <c r="DH127" s="229"/>
      <c r="DI127" s="229"/>
      <c r="DJ127" s="229"/>
      <c r="DK127" s="229"/>
      <c r="DL127" s="229"/>
      <c r="DM127" s="229"/>
      <c r="DN127" s="229"/>
      <c r="DO127" s="229"/>
      <c r="DP127" s="229"/>
      <c r="DQ127" s="229"/>
      <c r="DR127" s="229"/>
      <c r="DS127" s="229"/>
      <c r="DT127" s="229"/>
      <c r="DU127" s="229"/>
      <c r="DV127" s="229"/>
      <c r="DW127" s="229"/>
      <c r="DX127" s="229"/>
      <c r="DY127" s="229"/>
      <c r="DZ127" s="229"/>
      <c r="EA127" s="229"/>
      <c r="EB127" s="229"/>
      <c r="EC127" s="229"/>
      <c r="ED127" s="229"/>
      <c r="EE127" s="229"/>
    </row>
    <row r="128" spans="1:135" s="5" customFormat="1" ht="15" customHeight="1">
      <c r="A128" s="209"/>
      <c r="B128" s="209"/>
      <c r="C128" s="209"/>
      <c r="D128" s="209"/>
      <c r="E128" s="209"/>
      <c r="F128" s="209"/>
      <c r="G128" s="310"/>
      <c r="H128" s="310"/>
      <c r="I128" s="310"/>
      <c r="J128" s="310"/>
      <c r="K128" s="310"/>
      <c r="L128" s="310"/>
      <c r="M128" s="310"/>
      <c r="N128" s="310"/>
      <c r="O128" s="310"/>
      <c r="P128" s="310"/>
      <c r="Q128" s="310"/>
      <c r="R128" s="310"/>
      <c r="S128" s="310"/>
      <c r="T128" s="310"/>
      <c r="U128" s="310"/>
      <c r="V128" s="310"/>
      <c r="W128" s="310"/>
      <c r="X128" s="310"/>
      <c r="Y128" s="310"/>
      <c r="Z128" s="310"/>
      <c r="AA128" s="310"/>
      <c r="AB128" s="310"/>
      <c r="AC128" s="310"/>
      <c r="AD128" s="310"/>
      <c r="AE128" s="310"/>
      <c r="AF128" s="310"/>
      <c r="AG128" s="310"/>
      <c r="AH128" s="310"/>
      <c r="AI128" s="310"/>
      <c r="AJ128" s="310"/>
      <c r="AK128" s="310"/>
      <c r="AL128" s="310"/>
      <c r="AM128" s="310"/>
      <c r="AN128" s="310"/>
      <c r="AO128" s="310"/>
      <c r="AP128" s="310"/>
      <c r="AQ128" s="310"/>
      <c r="AR128" s="310"/>
      <c r="AS128" s="310"/>
      <c r="AT128" s="310"/>
      <c r="AU128" s="310"/>
      <c r="AV128" s="310"/>
      <c r="AW128" s="310"/>
      <c r="AX128" s="310"/>
      <c r="AY128" s="310"/>
      <c r="AZ128" s="310"/>
      <c r="BA128" s="310"/>
      <c r="BB128" s="310"/>
      <c r="BC128" s="213"/>
      <c r="BD128" s="213"/>
      <c r="BE128" s="213"/>
      <c r="BF128" s="213"/>
      <c r="BG128" s="213"/>
      <c r="BH128" s="213"/>
      <c r="BI128" s="213"/>
      <c r="BJ128" s="213"/>
      <c r="BK128" s="213"/>
      <c r="BL128" s="213"/>
      <c r="BM128" s="213"/>
      <c r="BN128" s="213"/>
      <c r="BO128" s="213"/>
      <c r="BP128" s="213"/>
      <c r="BQ128" s="213"/>
      <c r="BR128" s="213"/>
      <c r="BS128" s="213"/>
      <c r="BT128" s="213"/>
      <c r="BU128" s="213"/>
      <c r="BV128" s="213"/>
      <c r="BW128" s="213"/>
      <c r="BX128" s="213"/>
      <c r="BY128" s="213"/>
      <c r="BZ128" s="213"/>
      <c r="CA128" s="213"/>
      <c r="CB128" s="213"/>
      <c r="CC128" s="213"/>
      <c r="CD128" s="213"/>
      <c r="CE128" s="213"/>
      <c r="CF128" s="213"/>
      <c r="CG128" s="213"/>
      <c r="CH128" s="213"/>
      <c r="CI128" s="214"/>
      <c r="CJ128" s="214"/>
      <c r="CK128" s="214"/>
      <c r="CL128" s="214"/>
      <c r="CM128" s="214"/>
      <c r="CN128" s="214"/>
      <c r="CO128" s="214"/>
      <c r="CP128" s="214"/>
      <c r="CQ128" s="214"/>
      <c r="CR128" s="214"/>
      <c r="CS128" s="214"/>
      <c r="CT128" s="214"/>
      <c r="CU128" s="214"/>
      <c r="CV128" s="214"/>
      <c r="CW128" s="214"/>
      <c r="CX128" s="214"/>
      <c r="CY128" s="214"/>
      <c r="CZ128" s="214"/>
      <c r="DA128" s="229"/>
      <c r="DB128" s="229"/>
      <c r="DC128" s="229"/>
      <c r="DD128" s="229"/>
      <c r="DE128" s="229"/>
      <c r="DF128" s="229"/>
      <c r="DG128" s="229"/>
      <c r="DH128" s="229"/>
      <c r="DI128" s="229"/>
      <c r="DJ128" s="229"/>
      <c r="DK128" s="229"/>
      <c r="DL128" s="229"/>
      <c r="DM128" s="229"/>
      <c r="DN128" s="229"/>
      <c r="DO128" s="229"/>
      <c r="DP128" s="229"/>
      <c r="DQ128" s="229"/>
      <c r="DR128" s="229"/>
      <c r="DS128" s="229"/>
      <c r="DT128" s="229"/>
      <c r="DU128" s="229"/>
      <c r="DV128" s="229"/>
      <c r="DW128" s="229"/>
      <c r="DX128" s="229"/>
      <c r="DY128" s="229"/>
      <c r="DZ128" s="229"/>
      <c r="EA128" s="229"/>
      <c r="EB128" s="229"/>
      <c r="EC128" s="229"/>
      <c r="ED128" s="229"/>
      <c r="EE128" s="229"/>
    </row>
    <row r="129" spans="1:135" s="5" customFormat="1" ht="15" customHeight="1">
      <c r="A129" s="209"/>
      <c r="B129" s="209"/>
      <c r="C129" s="209"/>
      <c r="D129" s="209"/>
      <c r="E129" s="209"/>
      <c r="F129" s="209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0"/>
      <c r="Z129" s="310"/>
      <c r="AA129" s="310"/>
      <c r="AB129" s="310"/>
      <c r="AC129" s="310"/>
      <c r="AD129" s="310"/>
      <c r="AE129" s="310"/>
      <c r="AF129" s="310"/>
      <c r="AG129" s="310"/>
      <c r="AH129" s="310"/>
      <c r="AI129" s="310"/>
      <c r="AJ129" s="310"/>
      <c r="AK129" s="310"/>
      <c r="AL129" s="310"/>
      <c r="AM129" s="310"/>
      <c r="AN129" s="310"/>
      <c r="AO129" s="310"/>
      <c r="AP129" s="310"/>
      <c r="AQ129" s="310"/>
      <c r="AR129" s="310"/>
      <c r="AS129" s="310"/>
      <c r="AT129" s="310"/>
      <c r="AU129" s="310"/>
      <c r="AV129" s="310"/>
      <c r="AW129" s="310"/>
      <c r="AX129" s="310"/>
      <c r="AY129" s="310"/>
      <c r="AZ129" s="310"/>
      <c r="BA129" s="310"/>
      <c r="BB129" s="310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  <c r="BO129" s="213"/>
      <c r="BP129" s="213"/>
      <c r="BQ129" s="213"/>
      <c r="BR129" s="213"/>
      <c r="BS129" s="213"/>
      <c r="BT129" s="213"/>
      <c r="BU129" s="213"/>
      <c r="BV129" s="213"/>
      <c r="BW129" s="213"/>
      <c r="BX129" s="213"/>
      <c r="BY129" s="213"/>
      <c r="BZ129" s="213"/>
      <c r="CA129" s="213"/>
      <c r="CB129" s="213"/>
      <c r="CC129" s="213"/>
      <c r="CD129" s="213"/>
      <c r="CE129" s="213"/>
      <c r="CF129" s="213"/>
      <c r="CG129" s="213"/>
      <c r="CH129" s="213"/>
      <c r="CI129" s="214"/>
      <c r="CJ129" s="214"/>
      <c r="CK129" s="214"/>
      <c r="CL129" s="214"/>
      <c r="CM129" s="214"/>
      <c r="CN129" s="214"/>
      <c r="CO129" s="214"/>
      <c r="CP129" s="214"/>
      <c r="CQ129" s="214"/>
      <c r="CR129" s="214"/>
      <c r="CS129" s="214"/>
      <c r="CT129" s="214"/>
      <c r="CU129" s="214"/>
      <c r="CV129" s="214"/>
      <c r="CW129" s="214"/>
      <c r="CX129" s="214"/>
      <c r="CY129" s="214"/>
      <c r="CZ129" s="214"/>
      <c r="DA129" s="229"/>
      <c r="DB129" s="229"/>
      <c r="DC129" s="229"/>
      <c r="DD129" s="229"/>
      <c r="DE129" s="229"/>
      <c r="DF129" s="229"/>
      <c r="DG129" s="229"/>
      <c r="DH129" s="229"/>
      <c r="DI129" s="229"/>
      <c r="DJ129" s="229"/>
      <c r="DK129" s="229"/>
      <c r="DL129" s="229"/>
      <c r="DM129" s="229"/>
      <c r="DN129" s="229"/>
      <c r="DO129" s="229"/>
      <c r="DP129" s="229"/>
      <c r="DQ129" s="229"/>
      <c r="DR129" s="229"/>
      <c r="DS129" s="229"/>
      <c r="DT129" s="229"/>
      <c r="DU129" s="229"/>
      <c r="DV129" s="229"/>
      <c r="DW129" s="229"/>
      <c r="DX129" s="229"/>
      <c r="DY129" s="229"/>
      <c r="DZ129" s="229"/>
      <c r="EA129" s="229"/>
      <c r="EB129" s="229"/>
      <c r="EC129" s="229"/>
      <c r="ED129" s="229"/>
      <c r="EE129" s="229"/>
    </row>
    <row r="130" spans="1:135" s="5" customFormat="1" ht="15" customHeight="1">
      <c r="A130" s="209"/>
      <c r="B130" s="209"/>
      <c r="C130" s="209"/>
      <c r="D130" s="209"/>
      <c r="E130" s="209"/>
      <c r="F130" s="209"/>
      <c r="G130" s="247" t="s">
        <v>8</v>
      </c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  <c r="BB130" s="248"/>
      <c r="BC130" s="213" t="s">
        <v>9</v>
      </c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3"/>
      <c r="BS130" s="213" t="s">
        <v>9</v>
      </c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3"/>
      <c r="CH130" s="213"/>
      <c r="CI130" s="213" t="s">
        <v>9</v>
      </c>
      <c r="CJ130" s="213"/>
      <c r="CK130" s="213"/>
      <c r="CL130" s="213"/>
      <c r="CM130" s="213"/>
      <c r="CN130" s="213"/>
      <c r="CO130" s="213"/>
      <c r="CP130" s="213"/>
      <c r="CQ130" s="213"/>
      <c r="CR130" s="213"/>
      <c r="CS130" s="213"/>
      <c r="CT130" s="213"/>
      <c r="CU130" s="213"/>
      <c r="CV130" s="213"/>
      <c r="CW130" s="213"/>
      <c r="CX130" s="213"/>
      <c r="CY130" s="213"/>
      <c r="CZ130" s="213"/>
      <c r="DA130" s="229"/>
      <c r="DB130" s="229"/>
      <c r="DC130" s="229"/>
      <c r="DD130" s="229"/>
      <c r="DE130" s="229"/>
      <c r="DF130" s="229"/>
      <c r="DG130" s="229"/>
      <c r="DH130" s="229"/>
      <c r="DI130" s="229"/>
      <c r="DJ130" s="229"/>
      <c r="DK130" s="229"/>
      <c r="DL130" s="229"/>
      <c r="DM130" s="229"/>
      <c r="DN130" s="229"/>
      <c r="DO130" s="229"/>
      <c r="DP130" s="229"/>
      <c r="DQ130" s="229"/>
      <c r="DR130" s="229"/>
      <c r="DS130" s="229"/>
      <c r="DT130" s="229"/>
      <c r="DU130" s="229"/>
      <c r="DV130" s="229"/>
      <c r="DW130" s="229"/>
      <c r="DX130" s="229"/>
      <c r="DY130" s="229"/>
      <c r="DZ130" s="229"/>
      <c r="EA130" s="229"/>
      <c r="EB130" s="229"/>
      <c r="EC130" s="229"/>
      <c r="ED130" s="229"/>
      <c r="EE130" s="229"/>
    </row>
    <row r="131" spans="1:135" s="5" customFormat="1" ht="15" customHeight="1">
      <c r="A131" s="260"/>
      <c r="B131" s="260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  <c r="AJ131" s="260"/>
      <c r="AK131" s="260"/>
      <c r="AL131" s="260"/>
      <c r="AM131" s="260"/>
      <c r="AN131" s="260"/>
      <c r="AO131" s="260"/>
      <c r="AP131" s="260"/>
      <c r="AQ131" s="260"/>
      <c r="AR131" s="260"/>
      <c r="AS131" s="260"/>
      <c r="AT131" s="260"/>
      <c r="AU131" s="260"/>
      <c r="AV131" s="260"/>
      <c r="AW131" s="260"/>
      <c r="AX131" s="260"/>
      <c r="AY131" s="260"/>
      <c r="AZ131" s="260"/>
      <c r="BA131" s="260"/>
      <c r="BB131" s="260"/>
      <c r="BC131" s="260"/>
      <c r="BD131" s="260"/>
      <c r="BE131" s="260"/>
      <c r="BF131" s="260"/>
      <c r="BG131" s="260"/>
      <c r="BH131" s="260"/>
      <c r="BI131" s="260"/>
      <c r="BJ131" s="260"/>
      <c r="BK131" s="260"/>
      <c r="BL131" s="260"/>
      <c r="BM131" s="260"/>
      <c r="BN131" s="260"/>
      <c r="BO131" s="260"/>
      <c r="BP131" s="260"/>
      <c r="BQ131" s="260"/>
      <c r="BR131" s="260"/>
      <c r="BS131" s="260"/>
      <c r="BT131" s="260"/>
      <c r="BU131" s="260"/>
      <c r="BV131" s="260"/>
      <c r="BW131" s="260"/>
      <c r="BX131" s="260"/>
      <c r="BY131" s="260"/>
      <c r="BZ131" s="260"/>
      <c r="CA131" s="260"/>
      <c r="CB131" s="260"/>
      <c r="CC131" s="260"/>
      <c r="CD131" s="260"/>
      <c r="CE131" s="260"/>
      <c r="CF131" s="260"/>
      <c r="CG131" s="260"/>
      <c r="CH131" s="260"/>
      <c r="CI131" s="260"/>
      <c r="CJ131" s="260"/>
      <c r="CK131" s="260"/>
      <c r="CL131" s="260"/>
      <c r="CM131" s="260"/>
      <c r="CN131" s="260"/>
      <c r="CO131" s="260"/>
      <c r="CP131" s="260"/>
      <c r="CQ131" s="260"/>
      <c r="CR131" s="260"/>
      <c r="CS131" s="260"/>
      <c r="CT131" s="260"/>
      <c r="CU131" s="260"/>
      <c r="CV131" s="260"/>
      <c r="CW131" s="260"/>
      <c r="CX131" s="260"/>
      <c r="CY131" s="260"/>
      <c r="CZ131" s="260"/>
      <c r="DA131" s="229"/>
      <c r="DB131" s="229"/>
      <c r="DC131" s="229"/>
      <c r="DD131" s="229"/>
      <c r="DE131" s="229"/>
      <c r="DF131" s="229"/>
      <c r="DG131" s="229"/>
      <c r="DH131" s="229"/>
      <c r="DI131" s="229"/>
      <c r="DJ131" s="229"/>
      <c r="DK131" s="229"/>
      <c r="DL131" s="229"/>
      <c r="DM131" s="229"/>
      <c r="DN131" s="229"/>
      <c r="DO131" s="229"/>
      <c r="DP131" s="229"/>
      <c r="DQ131" s="229"/>
      <c r="DR131" s="229"/>
      <c r="DS131" s="229"/>
      <c r="DT131" s="229"/>
      <c r="DU131" s="229"/>
      <c r="DV131" s="229"/>
      <c r="DW131" s="229"/>
      <c r="DX131" s="229"/>
      <c r="DY131" s="229"/>
      <c r="DZ131" s="229"/>
      <c r="EA131" s="229"/>
      <c r="EB131" s="229"/>
      <c r="EC131" s="229"/>
      <c r="ED131" s="229"/>
      <c r="EE131" s="229"/>
    </row>
    <row r="132" spans="1:135" s="6" customFormat="1" ht="13.5">
      <c r="A132" s="229" t="s">
        <v>205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29"/>
      <c r="BF132" s="229"/>
      <c r="BG132" s="229"/>
      <c r="BH132" s="229"/>
      <c r="BI132" s="229"/>
      <c r="BJ132" s="229"/>
      <c r="BK132" s="229"/>
      <c r="BL132" s="229"/>
      <c r="BM132" s="229"/>
      <c r="BN132" s="229"/>
      <c r="BO132" s="229"/>
      <c r="BP132" s="229"/>
      <c r="BQ132" s="229"/>
      <c r="BR132" s="229"/>
      <c r="BS132" s="229"/>
      <c r="BT132" s="229"/>
      <c r="BU132" s="229"/>
      <c r="BV132" s="229"/>
      <c r="BW132" s="229"/>
      <c r="BX132" s="229"/>
      <c r="BY132" s="229"/>
      <c r="BZ132" s="229"/>
      <c r="CA132" s="229"/>
      <c r="CB132" s="229"/>
      <c r="CC132" s="229"/>
      <c r="CD132" s="229"/>
      <c r="CE132" s="229"/>
      <c r="CF132" s="229"/>
      <c r="CG132" s="229"/>
      <c r="CH132" s="229"/>
      <c r="CI132" s="229"/>
      <c r="CJ132" s="229"/>
      <c r="CK132" s="229"/>
      <c r="CL132" s="229"/>
      <c r="CM132" s="229"/>
      <c r="CN132" s="229"/>
      <c r="CO132" s="229"/>
      <c r="CP132" s="229"/>
      <c r="CQ132" s="229"/>
      <c r="CR132" s="229"/>
      <c r="CS132" s="229"/>
      <c r="CT132" s="229"/>
      <c r="CU132" s="229"/>
      <c r="CV132" s="229"/>
      <c r="CW132" s="229"/>
      <c r="CX132" s="229"/>
      <c r="CY132" s="229"/>
      <c r="CZ132" s="229"/>
      <c r="DA132" s="229"/>
      <c r="DB132" s="229"/>
      <c r="DC132" s="229"/>
      <c r="DD132" s="229"/>
      <c r="DE132" s="229"/>
      <c r="DF132" s="229"/>
      <c r="DG132" s="229"/>
      <c r="DH132" s="229"/>
      <c r="DI132" s="229"/>
      <c r="DJ132" s="229"/>
      <c r="DK132" s="229"/>
      <c r="DL132" s="229"/>
      <c r="DM132" s="229"/>
      <c r="DN132" s="229"/>
      <c r="DO132" s="229"/>
      <c r="DP132" s="229"/>
      <c r="DQ132" s="229"/>
      <c r="DR132" s="229"/>
      <c r="DS132" s="229"/>
      <c r="DT132" s="229"/>
      <c r="DU132" s="229"/>
      <c r="DV132" s="229"/>
      <c r="DW132" s="229"/>
      <c r="DX132" s="229"/>
      <c r="DY132" s="229"/>
      <c r="DZ132" s="229"/>
      <c r="EA132" s="229"/>
      <c r="EB132" s="229"/>
      <c r="EC132" s="229"/>
      <c r="ED132" s="229"/>
      <c r="EE132" s="229"/>
    </row>
    <row r="133" spans="1:135" s="2" customFormat="1" ht="10.5" customHeight="1">
      <c r="A133" s="219"/>
      <c r="B133" s="219"/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19"/>
      <c r="AK133" s="219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19"/>
      <c r="AY133" s="219"/>
      <c r="AZ133" s="219"/>
      <c r="BA133" s="219"/>
      <c r="BB133" s="219"/>
      <c r="BC133" s="219"/>
      <c r="BD133" s="219"/>
      <c r="BE133" s="219"/>
      <c r="BF133" s="219"/>
      <c r="BG133" s="219"/>
      <c r="BH133" s="219"/>
      <c r="BI133" s="219"/>
      <c r="BJ133" s="219"/>
      <c r="BK133" s="219"/>
      <c r="BL133" s="219"/>
      <c r="BM133" s="219"/>
      <c r="BN133" s="219"/>
      <c r="BO133" s="219"/>
      <c r="BP133" s="219"/>
      <c r="BQ133" s="219"/>
      <c r="BR133" s="219"/>
      <c r="BS133" s="219"/>
      <c r="BT133" s="219"/>
      <c r="BU133" s="219"/>
      <c r="BV133" s="219"/>
      <c r="BW133" s="219"/>
      <c r="BX133" s="219"/>
      <c r="BY133" s="219"/>
      <c r="BZ133" s="219"/>
      <c r="CA133" s="219"/>
      <c r="CB133" s="219"/>
      <c r="CC133" s="219"/>
      <c r="CD133" s="219"/>
      <c r="CE133" s="219"/>
      <c r="CF133" s="219"/>
      <c r="CG133" s="219"/>
      <c r="CH133" s="219"/>
      <c r="CI133" s="219"/>
      <c r="CJ133" s="219"/>
      <c r="CK133" s="219"/>
      <c r="CL133" s="219"/>
      <c r="CM133" s="219"/>
      <c r="CN133" s="219"/>
      <c r="CO133" s="219"/>
      <c r="CP133" s="219"/>
      <c r="CQ133" s="219"/>
      <c r="CR133" s="219"/>
      <c r="CS133" s="219"/>
      <c r="CT133" s="219"/>
      <c r="CU133" s="219"/>
      <c r="CV133" s="219"/>
      <c r="CW133" s="219"/>
      <c r="CX133" s="219"/>
      <c r="CY133" s="219"/>
      <c r="CZ133" s="219"/>
      <c r="DA133" s="229"/>
      <c r="DB133" s="229"/>
      <c r="DC133" s="229"/>
      <c r="DD133" s="229"/>
      <c r="DE133" s="229"/>
      <c r="DF133" s="229"/>
      <c r="DG133" s="229"/>
      <c r="DH133" s="229"/>
      <c r="DI133" s="229"/>
      <c r="DJ133" s="229"/>
      <c r="DK133" s="229"/>
      <c r="DL133" s="229"/>
      <c r="DM133" s="229"/>
      <c r="DN133" s="229"/>
      <c r="DO133" s="229"/>
      <c r="DP133" s="229"/>
      <c r="DQ133" s="229"/>
      <c r="DR133" s="229"/>
      <c r="DS133" s="229"/>
      <c r="DT133" s="229"/>
      <c r="DU133" s="229"/>
      <c r="DV133" s="229"/>
      <c r="DW133" s="229"/>
      <c r="DX133" s="229"/>
      <c r="DY133" s="229"/>
      <c r="DZ133" s="229"/>
      <c r="EA133" s="229"/>
      <c r="EB133" s="229"/>
      <c r="EC133" s="229"/>
      <c r="ED133" s="229"/>
      <c r="EE133" s="229"/>
    </row>
    <row r="134" spans="1:135" s="3" customFormat="1" ht="45" customHeight="1">
      <c r="A134" s="220" t="s">
        <v>0</v>
      </c>
      <c r="B134" s="221"/>
      <c r="C134" s="221"/>
      <c r="D134" s="221"/>
      <c r="E134" s="221"/>
      <c r="F134" s="222"/>
      <c r="G134" s="220" t="s">
        <v>14</v>
      </c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1"/>
      <c r="AV134" s="221"/>
      <c r="AW134" s="221"/>
      <c r="AX134" s="221"/>
      <c r="AY134" s="221"/>
      <c r="AZ134" s="221"/>
      <c r="BA134" s="221"/>
      <c r="BB134" s="222"/>
      <c r="BC134" s="220" t="s">
        <v>69</v>
      </c>
      <c r="BD134" s="221"/>
      <c r="BE134" s="221"/>
      <c r="BF134" s="221"/>
      <c r="BG134" s="221"/>
      <c r="BH134" s="221"/>
      <c r="BI134" s="221"/>
      <c r="BJ134" s="221"/>
      <c r="BK134" s="221"/>
      <c r="BL134" s="221"/>
      <c r="BM134" s="221"/>
      <c r="BN134" s="221"/>
      <c r="BO134" s="221"/>
      <c r="BP134" s="221"/>
      <c r="BQ134" s="221"/>
      <c r="BR134" s="222"/>
      <c r="BS134" s="220" t="s">
        <v>70</v>
      </c>
      <c r="BT134" s="221"/>
      <c r="BU134" s="221"/>
      <c r="BV134" s="221"/>
      <c r="BW134" s="221"/>
      <c r="BX134" s="221"/>
      <c r="BY134" s="221"/>
      <c r="BZ134" s="221"/>
      <c r="CA134" s="221"/>
      <c r="CB134" s="221"/>
      <c r="CC134" s="221"/>
      <c r="CD134" s="221"/>
      <c r="CE134" s="221"/>
      <c r="CF134" s="221"/>
      <c r="CG134" s="221"/>
      <c r="CH134" s="222"/>
      <c r="CI134" s="220" t="s">
        <v>71</v>
      </c>
      <c r="CJ134" s="221"/>
      <c r="CK134" s="221"/>
      <c r="CL134" s="221"/>
      <c r="CM134" s="221"/>
      <c r="CN134" s="221"/>
      <c r="CO134" s="221"/>
      <c r="CP134" s="221"/>
      <c r="CQ134" s="221"/>
      <c r="CR134" s="221"/>
      <c r="CS134" s="221"/>
      <c r="CT134" s="221"/>
      <c r="CU134" s="221"/>
      <c r="CV134" s="221"/>
      <c r="CW134" s="221"/>
      <c r="CX134" s="221"/>
      <c r="CY134" s="221"/>
      <c r="CZ134" s="222"/>
      <c r="DA134" s="229"/>
      <c r="DB134" s="229"/>
      <c r="DC134" s="229"/>
      <c r="DD134" s="229"/>
      <c r="DE134" s="229"/>
      <c r="DF134" s="229"/>
      <c r="DG134" s="229"/>
      <c r="DH134" s="229"/>
      <c r="DI134" s="229"/>
      <c r="DJ134" s="229"/>
      <c r="DK134" s="229"/>
      <c r="DL134" s="229"/>
      <c r="DM134" s="229"/>
      <c r="DN134" s="229"/>
      <c r="DO134" s="229"/>
      <c r="DP134" s="229"/>
      <c r="DQ134" s="229"/>
      <c r="DR134" s="229"/>
      <c r="DS134" s="229"/>
      <c r="DT134" s="229"/>
      <c r="DU134" s="229"/>
      <c r="DV134" s="229"/>
      <c r="DW134" s="229"/>
      <c r="DX134" s="229"/>
      <c r="DY134" s="229"/>
      <c r="DZ134" s="229"/>
      <c r="EA134" s="229"/>
      <c r="EB134" s="229"/>
      <c r="EC134" s="229"/>
      <c r="ED134" s="229"/>
      <c r="EE134" s="229"/>
    </row>
    <row r="135" spans="1:135" s="4" customFormat="1" ht="12.75">
      <c r="A135" s="218">
        <v>1</v>
      </c>
      <c r="B135" s="218"/>
      <c r="C135" s="218"/>
      <c r="D135" s="218"/>
      <c r="E135" s="218"/>
      <c r="F135" s="218"/>
      <c r="G135" s="218">
        <v>2</v>
      </c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8"/>
      <c r="AV135" s="218"/>
      <c r="AW135" s="218"/>
      <c r="AX135" s="218"/>
      <c r="AY135" s="218"/>
      <c r="AZ135" s="218"/>
      <c r="BA135" s="218"/>
      <c r="BB135" s="218"/>
      <c r="BC135" s="218">
        <v>3</v>
      </c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>
        <v>4</v>
      </c>
      <c r="BT135" s="218"/>
      <c r="BU135" s="218"/>
      <c r="BV135" s="218"/>
      <c r="BW135" s="218"/>
      <c r="BX135" s="218"/>
      <c r="BY135" s="218"/>
      <c r="BZ135" s="218"/>
      <c r="CA135" s="218"/>
      <c r="CB135" s="218"/>
      <c r="CC135" s="218"/>
      <c r="CD135" s="218"/>
      <c r="CE135" s="218"/>
      <c r="CF135" s="218"/>
      <c r="CG135" s="218"/>
      <c r="CH135" s="218"/>
      <c r="CI135" s="218">
        <v>5</v>
      </c>
      <c r="CJ135" s="218"/>
      <c r="CK135" s="218"/>
      <c r="CL135" s="218"/>
      <c r="CM135" s="218"/>
      <c r="CN135" s="218"/>
      <c r="CO135" s="218"/>
      <c r="CP135" s="218"/>
      <c r="CQ135" s="218"/>
      <c r="CR135" s="218"/>
      <c r="CS135" s="218"/>
      <c r="CT135" s="218"/>
      <c r="CU135" s="218"/>
      <c r="CV135" s="218"/>
      <c r="CW135" s="218"/>
      <c r="CX135" s="218"/>
      <c r="CY135" s="218"/>
      <c r="CZ135" s="218"/>
      <c r="DA135" s="229"/>
      <c r="DB135" s="229"/>
      <c r="DC135" s="229"/>
      <c r="DD135" s="229"/>
      <c r="DE135" s="229"/>
      <c r="DF135" s="229"/>
      <c r="DG135" s="229"/>
      <c r="DH135" s="229"/>
      <c r="DI135" s="229"/>
      <c r="DJ135" s="229"/>
      <c r="DK135" s="229"/>
      <c r="DL135" s="229"/>
      <c r="DM135" s="229"/>
      <c r="DN135" s="229"/>
      <c r="DO135" s="229"/>
      <c r="DP135" s="229"/>
      <c r="DQ135" s="229"/>
      <c r="DR135" s="229"/>
      <c r="DS135" s="229"/>
      <c r="DT135" s="229"/>
      <c r="DU135" s="229"/>
      <c r="DV135" s="229"/>
      <c r="DW135" s="229"/>
      <c r="DX135" s="229"/>
      <c r="DY135" s="229"/>
      <c r="DZ135" s="229"/>
      <c r="EA135" s="229"/>
      <c r="EB135" s="229"/>
      <c r="EC135" s="229"/>
      <c r="ED135" s="229"/>
      <c r="EE135" s="229"/>
    </row>
    <row r="136" spans="1:135" s="4" customFormat="1" ht="12.75">
      <c r="A136" s="209"/>
      <c r="B136" s="209"/>
      <c r="C136" s="209"/>
      <c r="D136" s="209"/>
      <c r="E136" s="209"/>
      <c r="F136" s="209"/>
      <c r="G136" s="310"/>
      <c r="H136" s="310"/>
      <c r="I136" s="310"/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10"/>
      <c r="U136" s="310"/>
      <c r="V136" s="310"/>
      <c r="W136" s="310"/>
      <c r="X136" s="310"/>
      <c r="Y136" s="310"/>
      <c r="Z136" s="310"/>
      <c r="AA136" s="310"/>
      <c r="AB136" s="310"/>
      <c r="AC136" s="310"/>
      <c r="AD136" s="310"/>
      <c r="AE136" s="310"/>
      <c r="AF136" s="310"/>
      <c r="AG136" s="310"/>
      <c r="AH136" s="310"/>
      <c r="AI136" s="310"/>
      <c r="AJ136" s="310"/>
      <c r="AK136" s="310"/>
      <c r="AL136" s="310"/>
      <c r="AM136" s="310"/>
      <c r="AN136" s="310"/>
      <c r="AO136" s="310"/>
      <c r="AP136" s="310"/>
      <c r="AQ136" s="310"/>
      <c r="AR136" s="310"/>
      <c r="AS136" s="310"/>
      <c r="AT136" s="310"/>
      <c r="AU136" s="310"/>
      <c r="AV136" s="310"/>
      <c r="AW136" s="310"/>
      <c r="AX136" s="310"/>
      <c r="AY136" s="310"/>
      <c r="AZ136" s="310"/>
      <c r="BA136" s="310"/>
      <c r="BB136" s="310"/>
      <c r="BC136" s="213"/>
      <c r="BD136" s="213"/>
      <c r="BE136" s="213"/>
      <c r="BF136" s="213"/>
      <c r="BG136" s="213"/>
      <c r="BH136" s="213"/>
      <c r="BI136" s="213"/>
      <c r="BJ136" s="213"/>
      <c r="BK136" s="213"/>
      <c r="BL136" s="213"/>
      <c r="BM136" s="213"/>
      <c r="BN136" s="213"/>
      <c r="BO136" s="213"/>
      <c r="BP136" s="213"/>
      <c r="BQ136" s="213"/>
      <c r="BR136" s="213"/>
      <c r="BS136" s="213"/>
      <c r="BT136" s="213"/>
      <c r="BU136" s="213"/>
      <c r="BV136" s="213"/>
      <c r="BW136" s="213"/>
      <c r="BX136" s="213"/>
      <c r="BY136" s="213"/>
      <c r="BZ136" s="213"/>
      <c r="CA136" s="213"/>
      <c r="CB136" s="213"/>
      <c r="CC136" s="213"/>
      <c r="CD136" s="213"/>
      <c r="CE136" s="213"/>
      <c r="CF136" s="213"/>
      <c r="CG136" s="213"/>
      <c r="CH136" s="213"/>
      <c r="CI136" s="214"/>
      <c r="CJ136" s="214"/>
      <c r="CK136" s="214"/>
      <c r="CL136" s="214"/>
      <c r="CM136" s="214"/>
      <c r="CN136" s="214"/>
      <c r="CO136" s="214"/>
      <c r="CP136" s="214"/>
      <c r="CQ136" s="214"/>
      <c r="CR136" s="214"/>
      <c r="CS136" s="214"/>
      <c r="CT136" s="214"/>
      <c r="CU136" s="214"/>
      <c r="CV136" s="214"/>
      <c r="CW136" s="214"/>
      <c r="CX136" s="214"/>
      <c r="CY136" s="214"/>
      <c r="CZ136" s="214"/>
      <c r="DA136" s="229"/>
      <c r="DB136" s="229"/>
      <c r="DC136" s="229"/>
      <c r="DD136" s="229"/>
      <c r="DE136" s="229"/>
      <c r="DF136" s="229"/>
      <c r="DG136" s="229"/>
      <c r="DH136" s="229"/>
      <c r="DI136" s="229"/>
      <c r="DJ136" s="229"/>
      <c r="DK136" s="229"/>
      <c r="DL136" s="229"/>
      <c r="DM136" s="229"/>
      <c r="DN136" s="229"/>
      <c r="DO136" s="229"/>
      <c r="DP136" s="229"/>
      <c r="DQ136" s="229"/>
      <c r="DR136" s="229"/>
      <c r="DS136" s="229"/>
      <c r="DT136" s="229"/>
      <c r="DU136" s="229"/>
      <c r="DV136" s="229"/>
      <c r="DW136" s="229"/>
      <c r="DX136" s="229"/>
      <c r="DY136" s="229"/>
      <c r="DZ136" s="229"/>
      <c r="EA136" s="229"/>
      <c r="EB136" s="229"/>
      <c r="EC136" s="229"/>
      <c r="ED136" s="229"/>
      <c r="EE136" s="229"/>
    </row>
    <row r="137" spans="1:135" s="5" customFormat="1" ht="15" customHeight="1">
      <c r="A137" s="209"/>
      <c r="B137" s="209"/>
      <c r="C137" s="209"/>
      <c r="D137" s="209"/>
      <c r="E137" s="209"/>
      <c r="F137" s="209"/>
      <c r="G137" s="247" t="s">
        <v>8</v>
      </c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247"/>
      <c r="AR137" s="247"/>
      <c r="AS137" s="247"/>
      <c r="AT137" s="247"/>
      <c r="AU137" s="247"/>
      <c r="AV137" s="247"/>
      <c r="AW137" s="247"/>
      <c r="AX137" s="247"/>
      <c r="AY137" s="247"/>
      <c r="AZ137" s="247"/>
      <c r="BA137" s="247"/>
      <c r="BB137" s="248"/>
      <c r="BC137" s="213" t="s">
        <v>9</v>
      </c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3"/>
      <c r="BS137" s="213" t="s">
        <v>9</v>
      </c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3"/>
      <c r="CH137" s="213"/>
      <c r="CI137" s="213">
        <f>SUM(CI136:CI136)</f>
        <v>0</v>
      </c>
      <c r="CJ137" s="213"/>
      <c r="CK137" s="213"/>
      <c r="CL137" s="213"/>
      <c r="CM137" s="213"/>
      <c r="CN137" s="213"/>
      <c r="CO137" s="213"/>
      <c r="CP137" s="213"/>
      <c r="CQ137" s="213"/>
      <c r="CR137" s="213"/>
      <c r="CS137" s="213"/>
      <c r="CT137" s="213"/>
      <c r="CU137" s="213"/>
      <c r="CV137" s="213"/>
      <c r="CW137" s="213"/>
      <c r="CX137" s="213"/>
      <c r="CY137" s="213"/>
      <c r="CZ137" s="213"/>
      <c r="DA137" s="229"/>
      <c r="DB137" s="229"/>
      <c r="DC137" s="229"/>
      <c r="DD137" s="229"/>
      <c r="DE137" s="229"/>
      <c r="DF137" s="229"/>
      <c r="DG137" s="229"/>
      <c r="DH137" s="229"/>
      <c r="DI137" s="229"/>
      <c r="DJ137" s="229"/>
      <c r="DK137" s="229"/>
      <c r="DL137" s="229"/>
      <c r="DM137" s="229"/>
      <c r="DN137" s="229"/>
      <c r="DO137" s="229"/>
      <c r="DP137" s="229"/>
      <c r="DQ137" s="229"/>
      <c r="DR137" s="229"/>
      <c r="DS137" s="229"/>
      <c r="DT137" s="229"/>
      <c r="DU137" s="229"/>
      <c r="DV137" s="229"/>
      <c r="DW137" s="229"/>
      <c r="DX137" s="229"/>
      <c r="DY137" s="229"/>
      <c r="DZ137" s="229"/>
      <c r="EA137" s="229"/>
      <c r="EB137" s="229"/>
      <c r="EC137" s="229"/>
      <c r="ED137" s="229"/>
      <c r="EE137" s="229"/>
    </row>
    <row r="138" spans="1:135" s="5" customFormat="1" ht="15" customHeight="1">
      <c r="A138" s="260"/>
      <c r="B138" s="260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  <c r="AM138" s="260"/>
      <c r="AN138" s="260"/>
      <c r="AO138" s="260"/>
      <c r="AP138" s="260"/>
      <c r="AQ138" s="260"/>
      <c r="AR138" s="260"/>
      <c r="AS138" s="260"/>
      <c r="AT138" s="260"/>
      <c r="AU138" s="260"/>
      <c r="AV138" s="260"/>
      <c r="AW138" s="260"/>
      <c r="AX138" s="260"/>
      <c r="AY138" s="260"/>
      <c r="AZ138" s="260"/>
      <c r="BA138" s="260"/>
      <c r="BB138" s="260"/>
      <c r="BC138" s="260"/>
      <c r="BD138" s="260"/>
      <c r="BE138" s="260"/>
      <c r="BF138" s="260"/>
      <c r="BG138" s="260"/>
      <c r="BH138" s="260"/>
      <c r="BI138" s="260"/>
      <c r="BJ138" s="260"/>
      <c r="BK138" s="260"/>
      <c r="BL138" s="260"/>
      <c r="BM138" s="260"/>
      <c r="BN138" s="260"/>
      <c r="BO138" s="260"/>
      <c r="BP138" s="260"/>
      <c r="BQ138" s="260"/>
      <c r="BR138" s="260"/>
      <c r="BS138" s="260"/>
      <c r="BT138" s="260"/>
      <c r="BU138" s="260"/>
      <c r="BV138" s="260"/>
      <c r="BW138" s="260"/>
      <c r="BX138" s="260"/>
      <c r="BY138" s="260"/>
      <c r="BZ138" s="260"/>
      <c r="CA138" s="260"/>
      <c r="CB138" s="260"/>
      <c r="CC138" s="260"/>
      <c r="CD138" s="260"/>
      <c r="CE138" s="260"/>
      <c r="CF138" s="260"/>
      <c r="CG138" s="260"/>
      <c r="CH138" s="260"/>
      <c r="CI138" s="260"/>
      <c r="CJ138" s="260"/>
      <c r="CK138" s="260"/>
      <c r="CL138" s="260"/>
      <c r="CM138" s="260"/>
      <c r="CN138" s="260"/>
      <c r="CO138" s="260"/>
      <c r="CP138" s="260"/>
      <c r="CQ138" s="260"/>
      <c r="CR138" s="260"/>
      <c r="CS138" s="260"/>
      <c r="CT138" s="260"/>
      <c r="CU138" s="260"/>
      <c r="CV138" s="260"/>
      <c r="CW138" s="260"/>
      <c r="CX138" s="260"/>
      <c r="CY138" s="260"/>
      <c r="CZ138" s="260"/>
      <c r="DA138" s="229"/>
      <c r="DB138" s="229"/>
      <c r="DC138" s="229"/>
      <c r="DD138" s="229"/>
      <c r="DE138" s="229"/>
      <c r="DF138" s="229"/>
      <c r="DG138" s="229"/>
      <c r="DH138" s="229"/>
      <c r="DI138" s="229"/>
      <c r="DJ138" s="229"/>
      <c r="DK138" s="229"/>
      <c r="DL138" s="229"/>
      <c r="DM138" s="229"/>
      <c r="DN138" s="229"/>
      <c r="DO138" s="229"/>
      <c r="DP138" s="229"/>
      <c r="DQ138" s="229"/>
      <c r="DR138" s="229"/>
      <c r="DS138" s="229"/>
      <c r="DT138" s="229"/>
      <c r="DU138" s="229"/>
      <c r="DV138" s="229"/>
      <c r="DW138" s="229"/>
      <c r="DX138" s="229"/>
      <c r="DY138" s="229"/>
      <c r="DZ138" s="229"/>
      <c r="EA138" s="229"/>
      <c r="EB138" s="229"/>
      <c r="EC138" s="229"/>
      <c r="ED138" s="229"/>
      <c r="EE138" s="229"/>
    </row>
    <row r="139" spans="1:135" s="6" customFormat="1" ht="13.5">
      <c r="A139" s="229" t="s">
        <v>206</v>
      </c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  <c r="BI139" s="229"/>
      <c r="BJ139" s="229"/>
      <c r="BK139" s="229"/>
      <c r="BL139" s="229"/>
      <c r="BM139" s="229"/>
      <c r="BN139" s="229"/>
      <c r="BO139" s="229"/>
      <c r="BP139" s="229"/>
      <c r="BQ139" s="229"/>
      <c r="BR139" s="229"/>
      <c r="BS139" s="229"/>
      <c r="BT139" s="229"/>
      <c r="BU139" s="229"/>
      <c r="BV139" s="229"/>
      <c r="BW139" s="229"/>
      <c r="BX139" s="229"/>
      <c r="BY139" s="229"/>
      <c r="BZ139" s="229"/>
      <c r="CA139" s="229"/>
      <c r="CB139" s="229"/>
      <c r="CC139" s="229"/>
      <c r="CD139" s="229"/>
      <c r="CE139" s="229"/>
      <c r="CF139" s="229"/>
      <c r="CG139" s="229"/>
      <c r="CH139" s="229"/>
      <c r="CI139" s="229"/>
      <c r="CJ139" s="229"/>
      <c r="CK139" s="229"/>
      <c r="CL139" s="229"/>
      <c r="CM139" s="229"/>
      <c r="CN139" s="229"/>
      <c r="CO139" s="229"/>
      <c r="CP139" s="229"/>
      <c r="CQ139" s="229"/>
      <c r="CR139" s="229"/>
      <c r="CS139" s="229"/>
      <c r="CT139" s="229"/>
      <c r="CU139" s="229"/>
      <c r="CV139" s="229"/>
      <c r="CW139" s="229"/>
      <c r="CX139" s="229"/>
      <c r="CY139" s="229"/>
      <c r="CZ139" s="229"/>
      <c r="DA139" s="229"/>
      <c r="DB139" s="229"/>
      <c r="DC139" s="229"/>
      <c r="DD139" s="229"/>
      <c r="DE139" s="229"/>
      <c r="DF139" s="229"/>
      <c r="DG139" s="229"/>
      <c r="DH139" s="229"/>
      <c r="DI139" s="229"/>
      <c r="DJ139" s="229"/>
      <c r="DK139" s="229"/>
      <c r="DL139" s="229"/>
      <c r="DM139" s="229"/>
      <c r="DN139" s="229"/>
      <c r="DO139" s="229"/>
      <c r="DP139" s="229"/>
      <c r="DQ139" s="229"/>
      <c r="DR139" s="229"/>
      <c r="DS139" s="229"/>
      <c r="DT139" s="229"/>
      <c r="DU139" s="229"/>
      <c r="DV139" s="229"/>
      <c r="DW139" s="229"/>
      <c r="DX139" s="229"/>
      <c r="DY139" s="229"/>
      <c r="DZ139" s="229"/>
      <c r="EA139" s="229"/>
      <c r="EB139" s="229"/>
      <c r="EC139" s="229"/>
      <c r="ED139" s="229"/>
      <c r="EE139" s="229"/>
    </row>
    <row r="140" spans="1:135" s="2" customFormat="1" ht="10.5" customHeight="1">
      <c r="A140" s="219"/>
      <c r="B140" s="219"/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  <c r="BZ140" s="219"/>
      <c r="CA140" s="219"/>
      <c r="CB140" s="219"/>
      <c r="CC140" s="219"/>
      <c r="CD140" s="219"/>
      <c r="CE140" s="219"/>
      <c r="CF140" s="219"/>
      <c r="CG140" s="219"/>
      <c r="CH140" s="219"/>
      <c r="CI140" s="219"/>
      <c r="CJ140" s="219"/>
      <c r="CK140" s="219"/>
      <c r="CL140" s="219"/>
      <c r="CM140" s="219"/>
      <c r="CN140" s="219"/>
      <c r="CO140" s="219"/>
      <c r="CP140" s="219"/>
      <c r="CQ140" s="219"/>
      <c r="CR140" s="219"/>
      <c r="CS140" s="219"/>
      <c r="CT140" s="219"/>
      <c r="CU140" s="219"/>
      <c r="CV140" s="219"/>
      <c r="CW140" s="219"/>
      <c r="CX140" s="219"/>
      <c r="CY140" s="219"/>
      <c r="CZ140" s="219"/>
      <c r="DA140" s="229"/>
      <c r="DB140" s="229"/>
      <c r="DC140" s="229"/>
      <c r="DD140" s="229"/>
      <c r="DE140" s="229"/>
      <c r="DF140" s="229"/>
      <c r="DG140" s="229"/>
      <c r="DH140" s="229"/>
      <c r="DI140" s="229"/>
      <c r="DJ140" s="229"/>
      <c r="DK140" s="229"/>
      <c r="DL140" s="229"/>
      <c r="DM140" s="229"/>
      <c r="DN140" s="229"/>
      <c r="DO140" s="229"/>
      <c r="DP140" s="229"/>
      <c r="DQ140" s="229"/>
      <c r="DR140" s="229"/>
      <c r="DS140" s="229"/>
      <c r="DT140" s="229"/>
      <c r="DU140" s="229"/>
      <c r="DV140" s="229"/>
      <c r="DW140" s="229"/>
      <c r="DX140" s="229"/>
      <c r="DY140" s="229"/>
      <c r="DZ140" s="229"/>
      <c r="EA140" s="229"/>
      <c r="EB140" s="229"/>
      <c r="EC140" s="229"/>
      <c r="ED140" s="229"/>
      <c r="EE140" s="229"/>
    </row>
    <row r="141" spans="1:135" s="2" customFormat="1" ht="30" customHeight="1">
      <c r="A141" s="220" t="s">
        <v>0</v>
      </c>
      <c r="B141" s="221"/>
      <c r="C141" s="221"/>
      <c r="D141" s="221"/>
      <c r="E141" s="221"/>
      <c r="F141" s="222"/>
      <c r="G141" s="220" t="s">
        <v>14</v>
      </c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1"/>
      <c r="AV141" s="221"/>
      <c r="AW141" s="221"/>
      <c r="AX141" s="221"/>
      <c r="AY141" s="221"/>
      <c r="AZ141" s="221"/>
      <c r="BA141" s="221"/>
      <c r="BB141" s="221"/>
      <c r="BC141" s="221"/>
      <c r="BD141" s="221"/>
      <c r="BE141" s="221"/>
      <c r="BF141" s="221"/>
      <c r="BG141" s="221"/>
      <c r="BH141" s="221"/>
      <c r="BI141" s="221"/>
      <c r="BJ141" s="221"/>
      <c r="BK141" s="221"/>
      <c r="BL141" s="221"/>
      <c r="BM141" s="221"/>
      <c r="BN141" s="221"/>
      <c r="BO141" s="221"/>
      <c r="BP141" s="221"/>
      <c r="BQ141" s="221"/>
      <c r="BR141" s="222"/>
      <c r="BS141" s="220" t="s">
        <v>73</v>
      </c>
      <c r="BT141" s="221"/>
      <c r="BU141" s="221"/>
      <c r="BV141" s="221"/>
      <c r="BW141" s="221"/>
      <c r="BX141" s="221"/>
      <c r="BY141" s="221"/>
      <c r="BZ141" s="221"/>
      <c r="CA141" s="221"/>
      <c r="CB141" s="221"/>
      <c r="CC141" s="221"/>
      <c r="CD141" s="221"/>
      <c r="CE141" s="221"/>
      <c r="CF141" s="221"/>
      <c r="CG141" s="221"/>
      <c r="CH141" s="222"/>
      <c r="CI141" s="220" t="s">
        <v>74</v>
      </c>
      <c r="CJ141" s="221"/>
      <c r="CK141" s="221"/>
      <c r="CL141" s="221"/>
      <c r="CM141" s="221"/>
      <c r="CN141" s="221"/>
      <c r="CO141" s="221"/>
      <c r="CP141" s="221"/>
      <c r="CQ141" s="221"/>
      <c r="CR141" s="221"/>
      <c r="CS141" s="221"/>
      <c r="CT141" s="221"/>
      <c r="CU141" s="221"/>
      <c r="CV141" s="221"/>
      <c r="CW141" s="221"/>
      <c r="CX141" s="221"/>
      <c r="CY141" s="221"/>
      <c r="CZ141" s="222"/>
      <c r="DA141" s="229"/>
      <c r="DB141" s="229"/>
      <c r="DC141" s="229"/>
      <c r="DD141" s="229"/>
      <c r="DE141" s="229"/>
      <c r="DF141" s="229"/>
      <c r="DG141" s="229"/>
      <c r="DH141" s="229"/>
      <c r="DI141" s="229"/>
      <c r="DJ141" s="229"/>
      <c r="DK141" s="229"/>
      <c r="DL141" s="229"/>
      <c r="DM141" s="229"/>
      <c r="DN141" s="229"/>
      <c r="DO141" s="229"/>
      <c r="DP141" s="229"/>
      <c r="DQ141" s="229"/>
      <c r="DR141" s="229"/>
      <c r="DS141" s="229"/>
      <c r="DT141" s="229"/>
      <c r="DU141" s="229"/>
      <c r="DV141" s="229"/>
      <c r="DW141" s="229"/>
      <c r="DX141" s="229"/>
      <c r="DY141" s="229"/>
      <c r="DZ141" s="229"/>
      <c r="EA141" s="229"/>
      <c r="EB141" s="229"/>
      <c r="EC141" s="229"/>
      <c r="ED141" s="229"/>
      <c r="EE141" s="229"/>
    </row>
    <row r="142" spans="1:135" ht="12.75">
      <c r="A142" s="218">
        <v>1</v>
      </c>
      <c r="B142" s="218"/>
      <c r="C142" s="218"/>
      <c r="D142" s="218"/>
      <c r="E142" s="218"/>
      <c r="F142" s="218"/>
      <c r="G142" s="218">
        <v>2</v>
      </c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>
        <v>3</v>
      </c>
      <c r="BT142" s="218"/>
      <c r="BU142" s="218"/>
      <c r="BV142" s="218"/>
      <c r="BW142" s="218"/>
      <c r="BX142" s="218"/>
      <c r="BY142" s="218"/>
      <c r="BZ142" s="218"/>
      <c r="CA142" s="218"/>
      <c r="CB142" s="218"/>
      <c r="CC142" s="218"/>
      <c r="CD142" s="218"/>
      <c r="CE142" s="218"/>
      <c r="CF142" s="218"/>
      <c r="CG142" s="218"/>
      <c r="CH142" s="218"/>
      <c r="CI142" s="218">
        <v>4</v>
      </c>
      <c r="CJ142" s="218"/>
      <c r="CK142" s="218"/>
      <c r="CL142" s="218"/>
      <c r="CM142" s="218"/>
      <c r="CN142" s="218"/>
      <c r="CO142" s="218"/>
      <c r="CP142" s="218"/>
      <c r="CQ142" s="218"/>
      <c r="CR142" s="218"/>
      <c r="CS142" s="218"/>
      <c r="CT142" s="218"/>
      <c r="CU142" s="218"/>
      <c r="CV142" s="218"/>
      <c r="CW142" s="218"/>
      <c r="CX142" s="218"/>
      <c r="CY142" s="218"/>
      <c r="CZ142" s="218"/>
      <c r="DA142" s="229"/>
      <c r="DB142" s="229"/>
      <c r="DC142" s="229"/>
      <c r="DD142" s="229"/>
      <c r="DE142" s="229"/>
      <c r="DF142" s="229"/>
      <c r="DG142" s="229"/>
      <c r="DH142" s="229"/>
      <c r="DI142" s="229"/>
      <c r="DJ142" s="229"/>
      <c r="DK142" s="229"/>
      <c r="DL142" s="229"/>
      <c r="DM142" s="229"/>
      <c r="DN142" s="229"/>
      <c r="DO142" s="229"/>
      <c r="DP142" s="229"/>
      <c r="DQ142" s="229"/>
      <c r="DR142" s="229"/>
      <c r="DS142" s="229"/>
      <c r="DT142" s="229"/>
      <c r="DU142" s="229"/>
      <c r="DV142" s="229"/>
      <c r="DW142" s="229"/>
      <c r="DX142" s="229"/>
      <c r="DY142" s="229"/>
      <c r="DZ142" s="229"/>
      <c r="EA142" s="229"/>
      <c r="EB142" s="229"/>
      <c r="EC142" s="229"/>
      <c r="ED142" s="229"/>
      <c r="EE142" s="229"/>
    </row>
    <row r="143" spans="1:135" ht="12.75">
      <c r="A143" s="209"/>
      <c r="B143" s="209"/>
      <c r="C143" s="209"/>
      <c r="D143" s="209"/>
      <c r="E143" s="209"/>
      <c r="F143" s="209"/>
      <c r="G143" s="215" t="s">
        <v>307</v>
      </c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7"/>
      <c r="BS143" s="214"/>
      <c r="BT143" s="214"/>
      <c r="BU143" s="214"/>
      <c r="BV143" s="214"/>
      <c r="BW143" s="214"/>
      <c r="BX143" s="214"/>
      <c r="BY143" s="214"/>
      <c r="BZ143" s="214"/>
      <c r="CA143" s="214"/>
      <c r="CB143" s="214"/>
      <c r="CC143" s="214"/>
      <c r="CD143" s="214"/>
      <c r="CE143" s="214"/>
      <c r="CF143" s="214"/>
      <c r="CG143" s="214"/>
      <c r="CH143" s="214"/>
      <c r="CI143" s="214"/>
      <c r="CJ143" s="214"/>
      <c r="CK143" s="214"/>
      <c r="CL143" s="214"/>
      <c r="CM143" s="214"/>
      <c r="CN143" s="214"/>
      <c r="CO143" s="214"/>
      <c r="CP143" s="214"/>
      <c r="CQ143" s="214"/>
      <c r="CR143" s="214"/>
      <c r="CS143" s="214"/>
      <c r="CT143" s="214"/>
      <c r="CU143" s="214"/>
      <c r="CV143" s="214"/>
      <c r="CW143" s="214"/>
      <c r="CX143" s="214"/>
      <c r="CY143" s="214"/>
      <c r="CZ143" s="214"/>
      <c r="DA143" s="229"/>
      <c r="DB143" s="229"/>
      <c r="DC143" s="229"/>
      <c r="DD143" s="229"/>
      <c r="DE143" s="229"/>
      <c r="DF143" s="229"/>
      <c r="DG143" s="229"/>
      <c r="DH143" s="229"/>
      <c r="DI143" s="229"/>
      <c r="DJ143" s="229"/>
      <c r="DK143" s="229"/>
      <c r="DL143" s="229"/>
      <c r="DM143" s="229"/>
      <c r="DN143" s="229"/>
      <c r="DO143" s="229"/>
      <c r="DP143" s="229"/>
      <c r="DQ143" s="229"/>
      <c r="DR143" s="229"/>
      <c r="DS143" s="229"/>
      <c r="DT143" s="229"/>
      <c r="DU143" s="229"/>
      <c r="DV143" s="229"/>
      <c r="DW143" s="229"/>
      <c r="DX143" s="229"/>
      <c r="DY143" s="229"/>
      <c r="DZ143" s="229"/>
      <c r="EA143" s="229"/>
      <c r="EB143" s="229"/>
      <c r="EC143" s="229"/>
      <c r="ED143" s="229"/>
      <c r="EE143" s="229"/>
    </row>
    <row r="144" spans="1:135" s="2" customFormat="1" ht="15" customHeight="1">
      <c r="A144" s="209"/>
      <c r="B144" s="209"/>
      <c r="C144" s="209"/>
      <c r="D144" s="209"/>
      <c r="E144" s="209"/>
      <c r="F144" s="209"/>
      <c r="G144" s="210" t="s">
        <v>8</v>
      </c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  <c r="BI144" s="211"/>
      <c r="BJ144" s="211"/>
      <c r="BK144" s="211"/>
      <c r="BL144" s="211"/>
      <c r="BM144" s="211"/>
      <c r="BN144" s="211"/>
      <c r="BO144" s="211"/>
      <c r="BP144" s="211"/>
      <c r="BQ144" s="211"/>
      <c r="BR144" s="212"/>
      <c r="BS144" s="213" t="s">
        <v>9</v>
      </c>
      <c r="BT144" s="213"/>
      <c r="BU144" s="213"/>
      <c r="BV144" s="213"/>
      <c r="BW144" s="213"/>
      <c r="BX144" s="213"/>
      <c r="BY144" s="213"/>
      <c r="BZ144" s="213"/>
      <c r="CA144" s="213"/>
      <c r="CB144" s="213"/>
      <c r="CC144" s="213"/>
      <c r="CD144" s="213"/>
      <c r="CE144" s="213"/>
      <c r="CF144" s="213"/>
      <c r="CG144" s="213"/>
      <c r="CH144" s="213"/>
      <c r="CI144" s="213">
        <f>SUM(CI143:CI143)</f>
        <v>0</v>
      </c>
      <c r="CJ144" s="213"/>
      <c r="CK144" s="213"/>
      <c r="CL144" s="213"/>
      <c r="CM144" s="213"/>
      <c r="CN144" s="213"/>
      <c r="CO144" s="213"/>
      <c r="CP144" s="213"/>
      <c r="CQ144" s="213"/>
      <c r="CR144" s="213"/>
      <c r="CS144" s="213"/>
      <c r="CT144" s="213"/>
      <c r="CU144" s="213"/>
      <c r="CV144" s="213"/>
      <c r="CW144" s="213"/>
      <c r="CX144" s="213"/>
      <c r="CY144" s="213"/>
      <c r="CZ144" s="213"/>
      <c r="DA144" s="229"/>
      <c r="DB144" s="229"/>
      <c r="DC144" s="229"/>
      <c r="DD144" s="229"/>
      <c r="DE144" s="229"/>
      <c r="DF144" s="229"/>
      <c r="DG144" s="229"/>
      <c r="DH144" s="229"/>
      <c r="DI144" s="229"/>
      <c r="DJ144" s="229"/>
      <c r="DK144" s="229"/>
      <c r="DL144" s="229"/>
      <c r="DM144" s="229"/>
      <c r="DN144" s="229"/>
      <c r="DO144" s="229"/>
      <c r="DP144" s="229"/>
      <c r="DQ144" s="229"/>
      <c r="DR144" s="229"/>
      <c r="DS144" s="229"/>
      <c r="DT144" s="229"/>
      <c r="DU144" s="229"/>
      <c r="DV144" s="229"/>
      <c r="DW144" s="229"/>
      <c r="DX144" s="229"/>
      <c r="DY144" s="229"/>
      <c r="DZ144" s="229"/>
      <c r="EA144" s="229"/>
      <c r="EB144" s="229"/>
      <c r="EC144" s="229"/>
      <c r="ED144" s="229"/>
      <c r="EE144" s="229"/>
    </row>
    <row r="145" spans="1:135" s="2" customFormat="1" ht="12.75" customHeight="1">
      <c r="A145" s="260"/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  <c r="AF145" s="260"/>
      <c r="AG145" s="260"/>
      <c r="AH145" s="260"/>
      <c r="AI145" s="260"/>
      <c r="AJ145" s="260"/>
      <c r="AK145" s="260"/>
      <c r="AL145" s="260"/>
      <c r="AM145" s="260"/>
      <c r="AN145" s="260"/>
      <c r="AO145" s="260"/>
      <c r="AP145" s="260"/>
      <c r="AQ145" s="260"/>
      <c r="AR145" s="260"/>
      <c r="AS145" s="260"/>
      <c r="AT145" s="260"/>
      <c r="AU145" s="260"/>
      <c r="AV145" s="260"/>
      <c r="AW145" s="260"/>
      <c r="AX145" s="260"/>
      <c r="AY145" s="260"/>
      <c r="AZ145" s="260"/>
      <c r="BA145" s="260"/>
      <c r="BB145" s="260"/>
      <c r="BC145" s="260"/>
      <c r="BD145" s="260"/>
      <c r="BE145" s="260"/>
      <c r="BF145" s="260"/>
      <c r="BG145" s="260"/>
      <c r="BH145" s="260"/>
      <c r="BI145" s="260"/>
      <c r="BJ145" s="260"/>
      <c r="BK145" s="260"/>
      <c r="BL145" s="260"/>
      <c r="BM145" s="260"/>
      <c r="BN145" s="260"/>
      <c r="BO145" s="260"/>
      <c r="BP145" s="260"/>
      <c r="BQ145" s="260"/>
      <c r="BR145" s="260"/>
      <c r="BS145" s="260"/>
      <c r="BT145" s="260"/>
      <c r="BU145" s="260"/>
      <c r="BV145" s="260"/>
      <c r="BW145" s="260"/>
      <c r="BX145" s="260"/>
      <c r="BY145" s="260"/>
      <c r="BZ145" s="260"/>
      <c r="CA145" s="260"/>
      <c r="CB145" s="260"/>
      <c r="CC145" s="260"/>
      <c r="CD145" s="260"/>
      <c r="CE145" s="260"/>
      <c r="CF145" s="260"/>
      <c r="CG145" s="260"/>
      <c r="CH145" s="260"/>
      <c r="CI145" s="260"/>
      <c r="CJ145" s="260"/>
      <c r="CK145" s="260"/>
      <c r="CL145" s="260"/>
      <c r="CM145" s="260"/>
      <c r="CN145" s="260"/>
      <c r="CO145" s="260"/>
      <c r="CP145" s="260"/>
      <c r="CQ145" s="260"/>
      <c r="CR145" s="260"/>
      <c r="CS145" s="260"/>
      <c r="CT145" s="260"/>
      <c r="CU145" s="260"/>
      <c r="CV145" s="260"/>
      <c r="CW145" s="260"/>
      <c r="CX145" s="260"/>
      <c r="CY145" s="260"/>
      <c r="CZ145" s="260"/>
      <c r="DA145" s="229"/>
      <c r="DB145" s="229"/>
      <c r="DC145" s="229"/>
      <c r="DD145" s="229"/>
      <c r="DE145" s="229"/>
      <c r="DF145" s="229"/>
      <c r="DG145" s="229"/>
      <c r="DH145" s="229"/>
      <c r="DI145" s="229"/>
      <c r="DJ145" s="229"/>
      <c r="DK145" s="229"/>
      <c r="DL145" s="229"/>
      <c r="DM145" s="229"/>
      <c r="DN145" s="229"/>
      <c r="DO145" s="229"/>
      <c r="DP145" s="229"/>
      <c r="DQ145" s="229"/>
      <c r="DR145" s="229"/>
      <c r="DS145" s="229"/>
      <c r="DT145" s="229"/>
      <c r="DU145" s="229"/>
      <c r="DV145" s="229"/>
      <c r="DW145" s="229"/>
      <c r="DX145" s="229"/>
      <c r="DY145" s="229"/>
      <c r="DZ145" s="229"/>
      <c r="EA145" s="229"/>
      <c r="EB145" s="229"/>
      <c r="EC145" s="229"/>
      <c r="ED145" s="229"/>
      <c r="EE145" s="229"/>
    </row>
    <row r="146" spans="1:135" s="2" customFormat="1" ht="29.25" customHeight="1">
      <c r="A146" s="242" t="s">
        <v>207</v>
      </c>
      <c r="B146" s="327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  <c r="P146" s="327"/>
      <c r="Q146" s="327"/>
      <c r="R146" s="327"/>
      <c r="S146" s="327"/>
      <c r="T146" s="327"/>
      <c r="U146" s="327"/>
      <c r="V146" s="327"/>
      <c r="W146" s="327"/>
      <c r="X146" s="327"/>
      <c r="Y146" s="327"/>
      <c r="Z146" s="327"/>
      <c r="AA146" s="327"/>
      <c r="AB146" s="327"/>
      <c r="AC146" s="327"/>
      <c r="AD146" s="327"/>
      <c r="AE146" s="327"/>
      <c r="AF146" s="327"/>
      <c r="AG146" s="327"/>
      <c r="AH146" s="327"/>
      <c r="AI146" s="327"/>
      <c r="AJ146" s="327"/>
      <c r="AK146" s="327"/>
      <c r="AL146" s="327"/>
      <c r="AM146" s="327"/>
      <c r="AN146" s="327"/>
      <c r="AO146" s="327"/>
      <c r="AP146" s="327"/>
      <c r="AQ146" s="327"/>
      <c r="AR146" s="327"/>
      <c r="AS146" s="327"/>
      <c r="AT146" s="327"/>
      <c r="AU146" s="327"/>
      <c r="AV146" s="327"/>
      <c r="AW146" s="327"/>
      <c r="AX146" s="327"/>
      <c r="AY146" s="327"/>
      <c r="AZ146" s="327"/>
      <c r="BA146" s="327"/>
      <c r="BB146" s="327"/>
      <c r="BC146" s="327"/>
      <c r="BD146" s="327"/>
      <c r="BE146" s="327"/>
      <c r="BF146" s="327"/>
      <c r="BG146" s="327"/>
      <c r="BH146" s="327"/>
      <c r="BI146" s="327"/>
      <c r="BJ146" s="327"/>
      <c r="BK146" s="327"/>
      <c r="BL146" s="327"/>
      <c r="BM146" s="327"/>
      <c r="BN146" s="327"/>
      <c r="BO146" s="327"/>
      <c r="BP146" s="327"/>
      <c r="BQ146" s="327"/>
      <c r="BR146" s="327"/>
      <c r="BS146" s="327"/>
      <c r="BT146" s="327"/>
      <c r="BU146" s="327"/>
      <c r="BV146" s="327"/>
      <c r="BW146" s="327"/>
      <c r="BX146" s="327"/>
      <c r="BY146" s="327"/>
      <c r="BZ146" s="327"/>
      <c r="CA146" s="327"/>
      <c r="CB146" s="327"/>
      <c r="CC146" s="327"/>
      <c r="CD146" s="327"/>
      <c r="CE146" s="327"/>
      <c r="CF146" s="327"/>
      <c r="CG146" s="327"/>
      <c r="CH146" s="327"/>
      <c r="CI146" s="327"/>
      <c r="CJ146" s="327"/>
      <c r="CK146" s="327"/>
      <c r="CL146" s="327"/>
      <c r="CM146" s="327"/>
      <c r="CN146" s="327"/>
      <c r="CO146" s="327"/>
      <c r="CP146" s="327"/>
      <c r="CQ146" s="327"/>
      <c r="CR146" s="327"/>
      <c r="CS146" s="327"/>
      <c r="CT146" s="327"/>
      <c r="CU146" s="327"/>
      <c r="CV146" s="327"/>
      <c r="CW146" s="327"/>
      <c r="CX146" s="327"/>
      <c r="CY146" s="327"/>
      <c r="CZ146" s="327"/>
      <c r="DA146" s="229"/>
      <c r="DB146" s="229"/>
      <c r="DC146" s="229"/>
      <c r="DD146" s="229"/>
      <c r="DE146" s="229"/>
      <c r="DF146" s="229"/>
      <c r="DG146" s="229"/>
      <c r="DH146" s="229"/>
      <c r="DI146" s="229"/>
      <c r="DJ146" s="229"/>
      <c r="DK146" s="229"/>
      <c r="DL146" s="229"/>
      <c r="DM146" s="229"/>
      <c r="DN146" s="229"/>
      <c r="DO146" s="229"/>
      <c r="DP146" s="229"/>
      <c r="DQ146" s="229"/>
      <c r="DR146" s="229"/>
      <c r="DS146" s="229"/>
      <c r="DT146" s="229"/>
      <c r="DU146" s="229"/>
      <c r="DV146" s="229"/>
      <c r="DW146" s="229"/>
      <c r="DX146" s="229"/>
      <c r="DY146" s="229"/>
      <c r="DZ146" s="229"/>
      <c r="EA146" s="229"/>
      <c r="EB146" s="229"/>
      <c r="EC146" s="229"/>
      <c r="ED146" s="229"/>
      <c r="EE146" s="229"/>
    </row>
    <row r="147" spans="1:135" s="2" customFormat="1" ht="12" customHeight="1">
      <c r="A147" s="219"/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9"/>
      <c r="BQ147" s="219"/>
      <c r="BR147" s="219"/>
      <c r="BS147" s="219"/>
      <c r="BT147" s="219"/>
      <c r="BU147" s="219"/>
      <c r="BV147" s="219"/>
      <c r="BW147" s="219"/>
      <c r="BX147" s="219"/>
      <c r="BY147" s="219"/>
      <c r="BZ147" s="219"/>
      <c r="CA147" s="219"/>
      <c r="CB147" s="219"/>
      <c r="CC147" s="219"/>
      <c r="CD147" s="219"/>
      <c r="CE147" s="219"/>
      <c r="CF147" s="219"/>
      <c r="CG147" s="219"/>
      <c r="CH147" s="219"/>
      <c r="CI147" s="219"/>
      <c r="CJ147" s="219"/>
      <c r="CK147" s="219"/>
      <c r="CL147" s="219"/>
      <c r="CM147" s="219"/>
      <c r="CN147" s="219"/>
      <c r="CO147" s="219"/>
      <c r="CP147" s="219"/>
      <c r="CQ147" s="219"/>
      <c r="CR147" s="219"/>
      <c r="CS147" s="219"/>
      <c r="CT147" s="219"/>
      <c r="CU147" s="219"/>
      <c r="CV147" s="219"/>
      <c r="CW147" s="219"/>
      <c r="CX147" s="219"/>
      <c r="CY147" s="219"/>
      <c r="CZ147" s="219"/>
      <c r="DA147" s="229"/>
      <c r="DB147" s="229"/>
      <c r="DC147" s="229"/>
      <c r="DD147" s="229"/>
      <c r="DE147" s="229"/>
      <c r="DF147" s="229"/>
      <c r="DG147" s="229"/>
      <c r="DH147" s="229"/>
      <c r="DI147" s="229"/>
      <c r="DJ147" s="229"/>
      <c r="DK147" s="229"/>
      <c r="DL147" s="229"/>
      <c r="DM147" s="229"/>
      <c r="DN147" s="229"/>
      <c r="DO147" s="229"/>
      <c r="DP147" s="229"/>
      <c r="DQ147" s="229"/>
      <c r="DR147" s="229"/>
      <c r="DS147" s="229"/>
      <c r="DT147" s="229"/>
      <c r="DU147" s="229"/>
      <c r="DV147" s="229"/>
      <c r="DW147" s="229"/>
      <c r="DX147" s="229"/>
      <c r="DY147" s="229"/>
      <c r="DZ147" s="229"/>
      <c r="EA147" s="229"/>
      <c r="EB147" s="229"/>
      <c r="EC147" s="229"/>
      <c r="ED147" s="229"/>
      <c r="EE147" s="229"/>
    </row>
    <row r="148" spans="1:135" s="2" customFormat="1" ht="30" customHeight="1">
      <c r="A148" s="220" t="s">
        <v>0</v>
      </c>
      <c r="B148" s="221"/>
      <c r="C148" s="221"/>
      <c r="D148" s="221"/>
      <c r="E148" s="221"/>
      <c r="F148" s="222"/>
      <c r="G148" s="220" t="s">
        <v>14</v>
      </c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1"/>
      <c r="AV148" s="221"/>
      <c r="AW148" s="221"/>
      <c r="AX148" s="221"/>
      <c r="AY148" s="221"/>
      <c r="AZ148" s="221"/>
      <c r="BA148" s="221"/>
      <c r="BB148" s="222"/>
      <c r="BC148" s="220" t="s">
        <v>66</v>
      </c>
      <c r="BD148" s="221"/>
      <c r="BE148" s="221"/>
      <c r="BF148" s="221"/>
      <c r="BG148" s="221"/>
      <c r="BH148" s="221"/>
      <c r="BI148" s="221"/>
      <c r="BJ148" s="221"/>
      <c r="BK148" s="221"/>
      <c r="BL148" s="221"/>
      <c r="BM148" s="221"/>
      <c r="BN148" s="221"/>
      <c r="BO148" s="221"/>
      <c r="BP148" s="221"/>
      <c r="BQ148" s="221"/>
      <c r="BR148" s="222"/>
      <c r="BS148" s="220" t="s">
        <v>75</v>
      </c>
      <c r="BT148" s="221"/>
      <c r="BU148" s="221"/>
      <c r="BV148" s="221"/>
      <c r="BW148" s="221"/>
      <c r="BX148" s="221"/>
      <c r="BY148" s="221"/>
      <c r="BZ148" s="221"/>
      <c r="CA148" s="221"/>
      <c r="CB148" s="221"/>
      <c r="CC148" s="221"/>
      <c r="CD148" s="221"/>
      <c r="CE148" s="221"/>
      <c r="CF148" s="221"/>
      <c r="CG148" s="221"/>
      <c r="CH148" s="222"/>
      <c r="CI148" s="220" t="s">
        <v>46</v>
      </c>
      <c r="CJ148" s="221"/>
      <c r="CK148" s="221"/>
      <c r="CL148" s="221"/>
      <c r="CM148" s="221"/>
      <c r="CN148" s="221"/>
      <c r="CO148" s="221"/>
      <c r="CP148" s="221"/>
      <c r="CQ148" s="221"/>
      <c r="CR148" s="221"/>
      <c r="CS148" s="221"/>
      <c r="CT148" s="221"/>
      <c r="CU148" s="221"/>
      <c r="CV148" s="221"/>
      <c r="CW148" s="221"/>
      <c r="CX148" s="221"/>
      <c r="CY148" s="221"/>
      <c r="CZ148" s="222"/>
      <c r="DA148" s="229"/>
      <c r="DB148" s="229"/>
      <c r="DC148" s="229"/>
      <c r="DD148" s="229"/>
      <c r="DE148" s="229"/>
      <c r="DF148" s="229"/>
      <c r="DG148" s="229"/>
      <c r="DH148" s="229"/>
      <c r="DI148" s="229"/>
      <c r="DJ148" s="229"/>
      <c r="DK148" s="229"/>
      <c r="DL148" s="229"/>
      <c r="DM148" s="229"/>
      <c r="DN148" s="229"/>
      <c r="DO148" s="229"/>
      <c r="DP148" s="229"/>
      <c r="DQ148" s="229"/>
      <c r="DR148" s="229"/>
      <c r="DS148" s="229"/>
      <c r="DT148" s="229"/>
      <c r="DU148" s="229"/>
      <c r="DV148" s="229"/>
      <c r="DW148" s="229"/>
      <c r="DX148" s="229"/>
      <c r="DY148" s="229"/>
      <c r="DZ148" s="229"/>
      <c r="EA148" s="229"/>
      <c r="EB148" s="229"/>
      <c r="EC148" s="229"/>
      <c r="ED148" s="229"/>
      <c r="EE148" s="229"/>
    </row>
    <row r="149" spans="1:135" s="2" customFormat="1" ht="15" customHeight="1">
      <c r="A149" s="218">
        <v>1</v>
      </c>
      <c r="B149" s="218"/>
      <c r="C149" s="218"/>
      <c r="D149" s="218"/>
      <c r="E149" s="218"/>
      <c r="F149" s="218"/>
      <c r="G149" s="218">
        <v>2</v>
      </c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18"/>
      <c r="AX149" s="218"/>
      <c r="AY149" s="218"/>
      <c r="AZ149" s="218"/>
      <c r="BA149" s="218"/>
      <c r="BB149" s="218"/>
      <c r="BC149" s="218">
        <v>3</v>
      </c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>
        <v>4</v>
      </c>
      <c r="BT149" s="218"/>
      <c r="BU149" s="218"/>
      <c r="BV149" s="218"/>
      <c r="BW149" s="218"/>
      <c r="BX149" s="218"/>
      <c r="BY149" s="218"/>
      <c r="BZ149" s="218"/>
      <c r="CA149" s="218"/>
      <c r="CB149" s="218"/>
      <c r="CC149" s="218"/>
      <c r="CD149" s="218"/>
      <c r="CE149" s="218"/>
      <c r="CF149" s="218"/>
      <c r="CG149" s="218"/>
      <c r="CH149" s="218"/>
      <c r="CI149" s="218">
        <v>5</v>
      </c>
      <c r="CJ149" s="218"/>
      <c r="CK149" s="218"/>
      <c r="CL149" s="218"/>
      <c r="CM149" s="218"/>
      <c r="CN149" s="218"/>
      <c r="CO149" s="218"/>
      <c r="CP149" s="218"/>
      <c r="CQ149" s="218"/>
      <c r="CR149" s="218"/>
      <c r="CS149" s="218"/>
      <c r="CT149" s="218"/>
      <c r="CU149" s="218"/>
      <c r="CV149" s="218"/>
      <c r="CW149" s="218"/>
      <c r="CX149" s="218"/>
      <c r="CY149" s="218"/>
      <c r="CZ149" s="218"/>
      <c r="DA149" s="229"/>
      <c r="DB149" s="229"/>
      <c r="DC149" s="229"/>
      <c r="DD149" s="229"/>
      <c r="DE149" s="229"/>
      <c r="DF149" s="229"/>
      <c r="DG149" s="229"/>
      <c r="DH149" s="229"/>
      <c r="DI149" s="229"/>
      <c r="DJ149" s="229"/>
      <c r="DK149" s="229"/>
      <c r="DL149" s="229"/>
      <c r="DM149" s="229"/>
      <c r="DN149" s="229"/>
      <c r="DO149" s="229"/>
      <c r="DP149" s="229"/>
      <c r="DQ149" s="229"/>
      <c r="DR149" s="229"/>
      <c r="DS149" s="229"/>
      <c r="DT149" s="229"/>
      <c r="DU149" s="229"/>
      <c r="DV149" s="229"/>
      <c r="DW149" s="229"/>
      <c r="DX149" s="229"/>
      <c r="DY149" s="229"/>
      <c r="DZ149" s="229"/>
      <c r="EA149" s="229"/>
      <c r="EB149" s="229"/>
      <c r="EC149" s="229"/>
      <c r="ED149" s="229"/>
      <c r="EE149" s="229"/>
    </row>
    <row r="150" spans="1:135" s="2" customFormat="1" ht="15" customHeight="1">
      <c r="A150" s="209"/>
      <c r="B150" s="209"/>
      <c r="C150" s="209"/>
      <c r="D150" s="209"/>
      <c r="E150" s="209"/>
      <c r="F150" s="209"/>
      <c r="G150" s="310" t="s">
        <v>297</v>
      </c>
      <c r="H150" s="310"/>
      <c r="I150" s="310"/>
      <c r="J150" s="310"/>
      <c r="K150" s="310"/>
      <c r="L150" s="310"/>
      <c r="M150" s="310"/>
      <c r="N150" s="310"/>
      <c r="O150" s="310"/>
      <c r="P150" s="310"/>
      <c r="Q150" s="310"/>
      <c r="R150" s="310"/>
      <c r="S150" s="310"/>
      <c r="T150" s="310"/>
      <c r="U150" s="310"/>
      <c r="V150" s="310"/>
      <c r="W150" s="310"/>
      <c r="X150" s="310"/>
      <c r="Y150" s="310"/>
      <c r="Z150" s="310"/>
      <c r="AA150" s="310"/>
      <c r="AB150" s="310"/>
      <c r="AC150" s="310"/>
      <c r="AD150" s="310"/>
      <c r="AE150" s="310"/>
      <c r="AF150" s="310"/>
      <c r="AG150" s="310"/>
      <c r="AH150" s="310"/>
      <c r="AI150" s="310"/>
      <c r="AJ150" s="310"/>
      <c r="AK150" s="310"/>
      <c r="AL150" s="310"/>
      <c r="AM150" s="310"/>
      <c r="AN150" s="310"/>
      <c r="AO150" s="310"/>
      <c r="AP150" s="310"/>
      <c r="AQ150" s="310"/>
      <c r="AR150" s="310"/>
      <c r="AS150" s="310"/>
      <c r="AT150" s="310"/>
      <c r="AU150" s="310"/>
      <c r="AV150" s="310"/>
      <c r="AW150" s="310"/>
      <c r="AX150" s="310"/>
      <c r="AY150" s="310"/>
      <c r="AZ150" s="310"/>
      <c r="BA150" s="310"/>
      <c r="BB150" s="310"/>
      <c r="BC150" s="214"/>
      <c r="BD150" s="214"/>
      <c r="BE150" s="214"/>
      <c r="BF150" s="214"/>
      <c r="BG150" s="214"/>
      <c r="BH150" s="214"/>
      <c r="BI150" s="214"/>
      <c r="BJ150" s="214"/>
      <c r="BK150" s="214"/>
      <c r="BL150" s="214"/>
      <c r="BM150" s="214"/>
      <c r="BN150" s="214"/>
      <c r="BO150" s="214"/>
      <c r="BP150" s="214"/>
      <c r="BQ150" s="214"/>
      <c r="BR150" s="214"/>
      <c r="BS150" s="214"/>
      <c r="BT150" s="214"/>
      <c r="BU150" s="214"/>
      <c r="BV150" s="214"/>
      <c r="BW150" s="214"/>
      <c r="BX150" s="214"/>
      <c r="BY150" s="214"/>
      <c r="BZ150" s="214"/>
      <c r="CA150" s="214"/>
      <c r="CB150" s="214"/>
      <c r="CC150" s="214"/>
      <c r="CD150" s="214"/>
      <c r="CE150" s="214"/>
      <c r="CF150" s="214"/>
      <c r="CG150" s="214"/>
      <c r="CH150" s="214"/>
      <c r="CI150" s="214">
        <v>6000</v>
      </c>
      <c r="CJ150" s="214"/>
      <c r="CK150" s="214"/>
      <c r="CL150" s="214"/>
      <c r="CM150" s="214"/>
      <c r="CN150" s="214"/>
      <c r="CO150" s="214"/>
      <c r="CP150" s="214"/>
      <c r="CQ150" s="214"/>
      <c r="CR150" s="214"/>
      <c r="CS150" s="214"/>
      <c r="CT150" s="214"/>
      <c r="CU150" s="214"/>
      <c r="CV150" s="214"/>
      <c r="CW150" s="214"/>
      <c r="CX150" s="214"/>
      <c r="CY150" s="214"/>
      <c r="CZ150" s="214"/>
      <c r="DA150" s="229"/>
      <c r="DB150" s="229"/>
      <c r="DC150" s="229"/>
      <c r="DD150" s="229"/>
      <c r="DE150" s="229"/>
      <c r="DF150" s="229"/>
      <c r="DG150" s="229"/>
      <c r="DH150" s="229"/>
      <c r="DI150" s="229"/>
      <c r="DJ150" s="229"/>
      <c r="DK150" s="229"/>
      <c r="DL150" s="229"/>
      <c r="DM150" s="229"/>
      <c r="DN150" s="229"/>
      <c r="DO150" s="229"/>
      <c r="DP150" s="229"/>
      <c r="DQ150" s="229"/>
      <c r="DR150" s="229"/>
      <c r="DS150" s="229"/>
      <c r="DT150" s="229"/>
      <c r="DU150" s="229"/>
      <c r="DV150" s="229"/>
      <c r="DW150" s="229"/>
      <c r="DX150" s="229"/>
      <c r="DY150" s="229"/>
      <c r="DZ150" s="229"/>
      <c r="EA150" s="229"/>
      <c r="EB150" s="229"/>
      <c r="EC150" s="229"/>
      <c r="ED150" s="229"/>
      <c r="EE150" s="229"/>
    </row>
    <row r="151" spans="1:135" s="2" customFormat="1" ht="15" customHeight="1">
      <c r="A151" s="209"/>
      <c r="B151" s="209"/>
      <c r="C151" s="209"/>
      <c r="D151" s="209"/>
      <c r="E151" s="209"/>
      <c r="F151" s="209"/>
      <c r="G151" s="247" t="s">
        <v>8</v>
      </c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8"/>
      <c r="BC151" s="213">
        <f>SUM(BC150:BC150)</f>
        <v>0</v>
      </c>
      <c r="BD151" s="213"/>
      <c r="BE151" s="213"/>
      <c r="BF151" s="213"/>
      <c r="BG151" s="213"/>
      <c r="BH151" s="213"/>
      <c r="BI151" s="213"/>
      <c r="BJ151" s="213"/>
      <c r="BK151" s="213"/>
      <c r="BL151" s="213"/>
      <c r="BM151" s="213"/>
      <c r="BN151" s="213"/>
      <c r="BO151" s="213"/>
      <c r="BP151" s="213"/>
      <c r="BQ151" s="213"/>
      <c r="BR151" s="213"/>
      <c r="BS151" s="213" t="s">
        <v>9</v>
      </c>
      <c r="BT151" s="213"/>
      <c r="BU151" s="213"/>
      <c r="BV151" s="213"/>
      <c r="BW151" s="213"/>
      <c r="BX151" s="213"/>
      <c r="BY151" s="213"/>
      <c r="BZ151" s="213"/>
      <c r="CA151" s="213"/>
      <c r="CB151" s="213"/>
      <c r="CC151" s="213"/>
      <c r="CD151" s="213"/>
      <c r="CE151" s="213"/>
      <c r="CF151" s="213"/>
      <c r="CG151" s="213"/>
      <c r="CH151" s="213"/>
      <c r="CI151" s="326">
        <f>SUM(CI150:CI150)</f>
        <v>6000</v>
      </c>
      <c r="CJ151" s="326"/>
      <c r="CK151" s="326"/>
      <c r="CL151" s="326"/>
      <c r="CM151" s="326"/>
      <c r="CN151" s="326"/>
      <c r="CO151" s="326"/>
      <c r="CP151" s="326"/>
      <c r="CQ151" s="326"/>
      <c r="CR151" s="326"/>
      <c r="CS151" s="326"/>
      <c r="CT151" s="326"/>
      <c r="CU151" s="326"/>
      <c r="CV151" s="326"/>
      <c r="CW151" s="326"/>
      <c r="CX151" s="326"/>
      <c r="CY151" s="326"/>
      <c r="CZ151" s="326"/>
      <c r="DA151" s="229"/>
      <c r="DB151" s="229"/>
      <c r="DC151" s="229"/>
      <c r="DD151" s="229"/>
      <c r="DE151" s="229"/>
      <c r="DF151" s="229"/>
      <c r="DG151" s="229"/>
      <c r="DH151" s="229"/>
      <c r="DI151" s="229"/>
      <c r="DJ151" s="229"/>
      <c r="DK151" s="229"/>
      <c r="DL151" s="229"/>
      <c r="DM151" s="229"/>
      <c r="DN151" s="229"/>
      <c r="DO151" s="229"/>
      <c r="DP151" s="229"/>
      <c r="DQ151" s="229"/>
      <c r="DR151" s="229"/>
      <c r="DS151" s="229"/>
      <c r="DT151" s="229"/>
      <c r="DU151" s="229"/>
      <c r="DV151" s="229"/>
      <c r="DW151" s="229"/>
      <c r="DX151" s="229"/>
      <c r="DY151" s="229"/>
      <c r="DZ151" s="229"/>
      <c r="EA151" s="229"/>
      <c r="EB151" s="229"/>
      <c r="EC151" s="229"/>
      <c r="ED151" s="229"/>
      <c r="EE151" s="229"/>
    </row>
    <row r="152" spans="105:135" s="2" customFormat="1" ht="12" customHeight="1">
      <c r="DA152" s="229"/>
      <c r="DB152" s="229"/>
      <c r="DC152" s="229"/>
      <c r="DD152" s="229"/>
      <c r="DE152" s="229"/>
      <c r="DF152" s="229"/>
      <c r="DG152" s="229"/>
      <c r="DH152" s="229"/>
      <c r="DI152" s="229"/>
      <c r="DJ152" s="229"/>
      <c r="DK152" s="229"/>
      <c r="DL152" s="229"/>
      <c r="DM152" s="229"/>
      <c r="DN152" s="229"/>
      <c r="DO152" s="229"/>
      <c r="DP152" s="229"/>
      <c r="DQ152" s="229"/>
      <c r="DR152" s="229"/>
      <c r="DS152" s="229"/>
      <c r="DT152" s="229"/>
      <c r="DU152" s="229"/>
      <c r="DV152" s="229"/>
      <c r="DW152" s="229"/>
      <c r="DX152" s="229"/>
      <c r="DY152" s="229"/>
      <c r="DZ152" s="229"/>
      <c r="EA152" s="229"/>
      <c r="EB152" s="229"/>
      <c r="EC152" s="229"/>
      <c r="ED152" s="229"/>
      <c r="EE152" s="229"/>
    </row>
    <row r="153" spans="105:135" s="2" customFormat="1" ht="12" customHeight="1">
      <c r="DA153" s="229"/>
      <c r="DB153" s="229"/>
      <c r="DC153" s="229"/>
      <c r="DD153" s="229"/>
      <c r="DE153" s="229"/>
      <c r="DF153" s="229"/>
      <c r="DG153" s="229"/>
      <c r="DH153" s="229"/>
      <c r="DI153" s="229"/>
      <c r="DJ153" s="229"/>
      <c r="DK153" s="229"/>
      <c r="DL153" s="229"/>
      <c r="DM153" s="229"/>
      <c r="DN153" s="229"/>
      <c r="DO153" s="229"/>
      <c r="DP153" s="229"/>
      <c r="DQ153" s="229"/>
      <c r="DR153" s="229"/>
      <c r="DS153" s="229"/>
      <c r="DT153" s="229"/>
      <c r="DU153" s="229"/>
      <c r="DV153" s="229"/>
      <c r="DW153" s="229"/>
      <c r="DX153" s="229"/>
      <c r="DY153" s="229"/>
      <c r="DZ153" s="229"/>
      <c r="EA153" s="229"/>
      <c r="EB153" s="229"/>
      <c r="EC153" s="229"/>
      <c r="ED153" s="229"/>
      <c r="EE153" s="229"/>
    </row>
    <row r="154" spans="105:135" ht="12.75">
      <c r="DA154" s="229"/>
      <c r="DB154" s="229"/>
      <c r="DC154" s="229"/>
      <c r="DD154" s="229"/>
      <c r="DE154" s="229"/>
      <c r="DF154" s="229"/>
      <c r="DG154" s="229"/>
      <c r="DH154" s="229"/>
      <c r="DI154" s="229"/>
      <c r="DJ154" s="229"/>
      <c r="DK154" s="229"/>
      <c r="DL154" s="229"/>
      <c r="DM154" s="229"/>
      <c r="DN154" s="229"/>
      <c r="DO154" s="229"/>
      <c r="DP154" s="229"/>
      <c r="DQ154" s="229"/>
      <c r="DR154" s="229"/>
      <c r="DS154" s="229"/>
      <c r="DT154" s="229"/>
      <c r="DU154" s="229"/>
      <c r="DV154" s="229"/>
      <c r="DW154" s="229"/>
      <c r="DX154" s="229"/>
      <c r="DY154" s="229"/>
      <c r="DZ154" s="229"/>
      <c r="EA154" s="229"/>
      <c r="EB154" s="229"/>
      <c r="EC154" s="229"/>
      <c r="ED154" s="229"/>
      <c r="EE154" s="229"/>
    </row>
    <row r="155" spans="105:135" ht="12.75">
      <c r="DA155" s="229"/>
      <c r="DB155" s="229"/>
      <c r="DC155" s="229"/>
      <c r="DD155" s="229"/>
      <c r="DE155" s="229"/>
      <c r="DF155" s="229"/>
      <c r="DG155" s="229"/>
      <c r="DH155" s="229"/>
      <c r="DI155" s="229"/>
      <c r="DJ155" s="229"/>
      <c r="DK155" s="229"/>
      <c r="DL155" s="229"/>
      <c r="DM155" s="229"/>
      <c r="DN155" s="229"/>
      <c r="DO155" s="229"/>
      <c r="DP155" s="229"/>
      <c r="DQ155" s="229"/>
      <c r="DR155" s="229"/>
      <c r="DS155" s="229"/>
      <c r="DT155" s="229"/>
      <c r="DU155" s="229"/>
      <c r="DV155" s="229"/>
      <c r="DW155" s="229"/>
      <c r="DX155" s="229"/>
      <c r="DY155" s="229"/>
      <c r="DZ155" s="229"/>
      <c r="EA155" s="229"/>
      <c r="EB155" s="229"/>
      <c r="EC155" s="229"/>
      <c r="ED155" s="229"/>
      <c r="EE155" s="229"/>
    </row>
    <row r="156" spans="105:135" ht="12.75">
      <c r="DA156" s="229"/>
      <c r="DB156" s="229"/>
      <c r="DC156" s="229"/>
      <c r="DD156" s="229"/>
      <c r="DE156" s="229"/>
      <c r="DF156" s="229"/>
      <c r="DG156" s="229"/>
      <c r="DH156" s="229"/>
      <c r="DI156" s="229"/>
      <c r="DJ156" s="229"/>
      <c r="DK156" s="229"/>
      <c r="DL156" s="229"/>
      <c r="DM156" s="229"/>
      <c r="DN156" s="229"/>
      <c r="DO156" s="229"/>
      <c r="DP156" s="229"/>
      <c r="DQ156" s="229"/>
      <c r="DR156" s="229"/>
      <c r="DS156" s="229"/>
      <c r="DT156" s="229"/>
      <c r="DU156" s="229"/>
      <c r="DV156" s="229"/>
      <c r="DW156" s="229"/>
      <c r="DX156" s="229"/>
      <c r="DY156" s="229"/>
      <c r="DZ156" s="229"/>
      <c r="EA156" s="229"/>
      <c r="EB156" s="229"/>
      <c r="EC156" s="229"/>
      <c r="ED156" s="229"/>
      <c r="EE156" s="229"/>
    </row>
    <row r="157" spans="105:135" ht="12.75">
      <c r="DA157" s="229"/>
      <c r="DB157" s="229"/>
      <c r="DC157" s="229"/>
      <c r="DD157" s="229"/>
      <c r="DE157" s="229"/>
      <c r="DF157" s="229"/>
      <c r="DG157" s="229"/>
      <c r="DH157" s="229"/>
      <c r="DI157" s="229"/>
      <c r="DJ157" s="229"/>
      <c r="DK157" s="229"/>
      <c r="DL157" s="229"/>
      <c r="DM157" s="229"/>
      <c r="DN157" s="229"/>
      <c r="DO157" s="229"/>
      <c r="DP157" s="229"/>
      <c r="DQ157" s="229"/>
      <c r="DR157" s="229"/>
      <c r="DS157" s="229"/>
      <c r="DT157" s="229"/>
      <c r="DU157" s="229"/>
      <c r="DV157" s="229"/>
      <c r="DW157" s="229"/>
      <c r="DX157" s="229"/>
      <c r="DY157" s="229"/>
      <c r="DZ157" s="229"/>
      <c r="EA157" s="229"/>
      <c r="EB157" s="229"/>
      <c r="EC157" s="229"/>
      <c r="ED157" s="229"/>
      <c r="EE157" s="229"/>
    </row>
    <row r="158" spans="105:135" ht="12.75">
      <c r="DA158" s="229"/>
      <c r="DB158" s="229"/>
      <c r="DC158" s="229"/>
      <c r="DD158" s="229"/>
      <c r="DE158" s="229"/>
      <c r="DF158" s="229"/>
      <c r="DG158" s="229"/>
      <c r="DH158" s="229"/>
      <c r="DI158" s="229"/>
      <c r="DJ158" s="229"/>
      <c r="DK158" s="229"/>
      <c r="DL158" s="229"/>
      <c r="DM158" s="229"/>
      <c r="DN158" s="229"/>
      <c r="DO158" s="229"/>
      <c r="DP158" s="229"/>
      <c r="DQ158" s="229"/>
      <c r="DR158" s="229"/>
      <c r="DS158" s="229"/>
      <c r="DT158" s="229"/>
      <c r="DU158" s="229"/>
      <c r="DV158" s="229"/>
      <c r="DW158" s="229"/>
      <c r="DX158" s="229"/>
      <c r="DY158" s="229"/>
      <c r="DZ158" s="229"/>
      <c r="EA158" s="229"/>
      <c r="EB158" s="229"/>
      <c r="EC158" s="229"/>
      <c r="ED158" s="229"/>
      <c r="EE158" s="229"/>
    </row>
    <row r="159" spans="105:135" ht="12.75">
      <c r="DA159" s="229"/>
      <c r="DB159" s="229"/>
      <c r="DC159" s="229"/>
      <c r="DD159" s="229"/>
      <c r="DE159" s="229"/>
      <c r="DF159" s="229"/>
      <c r="DG159" s="229"/>
      <c r="DH159" s="229"/>
      <c r="DI159" s="229"/>
      <c r="DJ159" s="229"/>
      <c r="DK159" s="229"/>
      <c r="DL159" s="229"/>
      <c r="DM159" s="229"/>
      <c r="DN159" s="229"/>
      <c r="DO159" s="229"/>
      <c r="DP159" s="229"/>
      <c r="DQ159" s="229"/>
      <c r="DR159" s="229"/>
      <c r="DS159" s="229"/>
      <c r="DT159" s="229"/>
      <c r="DU159" s="229"/>
      <c r="DV159" s="229"/>
      <c r="DW159" s="229"/>
      <c r="DX159" s="229"/>
      <c r="DY159" s="229"/>
      <c r="DZ159" s="229"/>
      <c r="EA159" s="229"/>
      <c r="EB159" s="229"/>
      <c r="EC159" s="229"/>
      <c r="ED159" s="229"/>
      <c r="EE159" s="229"/>
    </row>
    <row r="160" spans="105:135" ht="12.75">
      <c r="DA160" s="229"/>
      <c r="DB160" s="229"/>
      <c r="DC160" s="229"/>
      <c r="DD160" s="229"/>
      <c r="DE160" s="229"/>
      <c r="DF160" s="229"/>
      <c r="DG160" s="229"/>
      <c r="DH160" s="229"/>
      <c r="DI160" s="229"/>
      <c r="DJ160" s="229"/>
      <c r="DK160" s="229"/>
      <c r="DL160" s="229"/>
      <c r="DM160" s="229"/>
      <c r="DN160" s="229"/>
      <c r="DO160" s="229"/>
      <c r="DP160" s="229"/>
      <c r="DQ160" s="229"/>
      <c r="DR160" s="229"/>
      <c r="DS160" s="229"/>
      <c r="DT160" s="229"/>
      <c r="DU160" s="229"/>
      <c r="DV160" s="229"/>
      <c r="DW160" s="229"/>
      <c r="DX160" s="229"/>
      <c r="DY160" s="229"/>
      <c r="DZ160" s="229"/>
      <c r="EA160" s="229"/>
      <c r="EB160" s="229"/>
      <c r="EC160" s="229"/>
      <c r="ED160" s="229"/>
      <c r="EE160" s="229"/>
    </row>
    <row r="161" spans="105:135" ht="12.75">
      <c r="DA161" s="229"/>
      <c r="DB161" s="229"/>
      <c r="DC161" s="229"/>
      <c r="DD161" s="229"/>
      <c r="DE161" s="229"/>
      <c r="DF161" s="229"/>
      <c r="DG161" s="229"/>
      <c r="DH161" s="229"/>
      <c r="DI161" s="229"/>
      <c r="DJ161" s="229"/>
      <c r="DK161" s="229"/>
      <c r="DL161" s="229"/>
      <c r="DM161" s="229"/>
      <c r="DN161" s="229"/>
      <c r="DO161" s="229"/>
      <c r="DP161" s="229"/>
      <c r="DQ161" s="229"/>
      <c r="DR161" s="229"/>
      <c r="DS161" s="229"/>
      <c r="DT161" s="229"/>
      <c r="DU161" s="229"/>
      <c r="DV161" s="229"/>
      <c r="DW161" s="229"/>
      <c r="DX161" s="229"/>
      <c r="DY161" s="229"/>
      <c r="DZ161" s="229"/>
      <c r="EA161" s="229"/>
      <c r="EB161" s="229"/>
      <c r="EC161" s="229"/>
      <c r="ED161" s="229"/>
      <c r="EE161" s="229"/>
    </row>
    <row r="162" spans="105:135" ht="12.75">
      <c r="DA162" s="229"/>
      <c r="DB162" s="229"/>
      <c r="DC162" s="229"/>
      <c r="DD162" s="229"/>
      <c r="DE162" s="229"/>
      <c r="DF162" s="229"/>
      <c r="DG162" s="229"/>
      <c r="DH162" s="229"/>
      <c r="DI162" s="229"/>
      <c r="DJ162" s="229"/>
      <c r="DK162" s="229"/>
      <c r="DL162" s="229"/>
      <c r="DM162" s="229"/>
      <c r="DN162" s="229"/>
      <c r="DO162" s="229"/>
      <c r="DP162" s="229"/>
      <c r="DQ162" s="229"/>
      <c r="DR162" s="229"/>
      <c r="DS162" s="229"/>
      <c r="DT162" s="229"/>
      <c r="DU162" s="229"/>
      <c r="DV162" s="229"/>
      <c r="DW162" s="229"/>
      <c r="DX162" s="229"/>
      <c r="DY162" s="229"/>
      <c r="DZ162" s="229"/>
      <c r="EA162" s="229"/>
      <c r="EB162" s="229"/>
      <c r="EC162" s="229"/>
      <c r="ED162" s="229"/>
      <c r="EE162" s="229"/>
    </row>
    <row r="163" spans="105:135" ht="12.75">
      <c r="DA163" s="229"/>
      <c r="DB163" s="229"/>
      <c r="DC163" s="229"/>
      <c r="DD163" s="229"/>
      <c r="DE163" s="229"/>
      <c r="DF163" s="229"/>
      <c r="DG163" s="229"/>
      <c r="DH163" s="229"/>
      <c r="DI163" s="229"/>
      <c r="DJ163" s="229"/>
      <c r="DK163" s="229"/>
      <c r="DL163" s="229"/>
      <c r="DM163" s="229"/>
      <c r="DN163" s="229"/>
      <c r="DO163" s="229"/>
      <c r="DP163" s="229"/>
      <c r="DQ163" s="229"/>
      <c r="DR163" s="229"/>
      <c r="DS163" s="229"/>
      <c r="DT163" s="229"/>
      <c r="DU163" s="229"/>
      <c r="DV163" s="229"/>
      <c r="DW163" s="229"/>
      <c r="DX163" s="229"/>
      <c r="DY163" s="229"/>
      <c r="DZ163" s="229"/>
      <c r="EA163" s="229"/>
      <c r="EB163" s="229"/>
      <c r="EC163" s="229"/>
      <c r="ED163" s="229"/>
      <c r="EE163" s="229"/>
    </row>
    <row r="164" spans="105:135" ht="12.75">
      <c r="DA164" s="229"/>
      <c r="DB164" s="229"/>
      <c r="DC164" s="229"/>
      <c r="DD164" s="229"/>
      <c r="DE164" s="229"/>
      <c r="DF164" s="229"/>
      <c r="DG164" s="229"/>
      <c r="DH164" s="229"/>
      <c r="DI164" s="229"/>
      <c r="DJ164" s="229"/>
      <c r="DK164" s="229"/>
      <c r="DL164" s="229"/>
      <c r="DM164" s="229"/>
      <c r="DN164" s="229"/>
      <c r="DO164" s="229"/>
      <c r="DP164" s="229"/>
      <c r="DQ164" s="229"/>
      <c r="DR164" s="229"/>
      <c r="DS164" s="229"/>
      <c r="DT164" s="229"/>
      <c r="DU164" s="229"/>
      <c r="DV164" s="229"/>
      <c r="DW164" s="229"/>
      <c r="DX164" s="229"/>
      <c r="DY164" s="229"/>
      <c r="DZ164" s="229"/>
      <c r="EA164" s="229"/>
      <c r="EB164" s="229"/>
      <c r="EC164" s="229"/>
      <c r="ED164" s="229"/>
      <c r="EE164" s="229"/>
    </row>
    <row r="165" spans="105:135" ht="12.75">
      <c r="DA165" s="229"/>
      <c r="DB165" s="229"/>
      <c r="DC165" s="229"/>
      <c r="DD165" s="229"/>
      <c r="DE165" s="229"/>
      <c r="DF165" s="229"/>
      <c r="DG165" s="229"/>
      <c r="DH165" s="229"/>
      <c r="DI165" s="229"/>
      <c r="DJ165" s="229"/>
      <c r="DK165" s="229"/>
      <c r="DL165" s="229"/>
      <c r="DM165" s="229"/>
      <c r="DN165" s="229"/>
      <c r="DO165" s="229"/>
      <c r="DP165" s="229"/>
      <c r="DQ165" s="229"/>
      <c r="DR165" s="229"/>
      <c r="DS165" s="229"/>
      <c r="DT165" s="229"/>
      <c r="DU165" s="229"/>
      <c r="DV165" s="229"/>
      <c r="DW165" s="229"/>
      <c r="DX165" s="229"/>
      <c r="DY165" s="229"/>
      <c r="DZ165" s="229"/>
      <c r="EA165" s="229"/>
      <c r="EB165" s="229"/>
      <c r="EC165" s="229"/>
      <c r="ED165" s="229"/>
      <c r="EE165" s="229"/>
    </row>
    <row r="166" spans="105:135" ht="12.75">
      <c r="DA166" s="229"/>
      <c r="DB166" s="229"/>
      <c r="DC166" s="229"/>
      <c r="DD166" s="229"/>
      <c r="DE166" s="229"/>
      <c r="DF166" s="229"/>
      <c r="DG166" s="229"/>
      <c r="DH166" s="229"/>
      <c r="DI166" s="229"/>
      <c r="DJ166" s="229"/>
      <c r="DK166" s="229"/>
      <c r="DL166" s="229"/>
      <c r="DM166" s="229"/>
      <c r="DN166" s="229"/>
      <c r="DO166" s="229"/>
      <c r="DP166" s="229"/>
      <c r="DQ166" s="229"/>
      <c r="DR166" s="229"/>
      <c r="DS166" s="229"/>
      <c r="DT166" s="229"/>
      <c r="DU166" s="229"/>
      <c r="DV166" s="229"/>
      <c r="DW166" s="229"/>
      <c r="DX166" s="229"/>
      <c r="DY166" s="229"/>
      <c r="DZ166" s="229"/>
      <c r="EA166" s="229"/>
      <c r="EB166" s="229"/>
      <c r="EC166" s="229"/>
      <c r="ED166" s="229"/>
      <c r="EE166" s="229"/>
    </row>
    <row r="167" spans="105:135" ht="12.75">
      <c r="DA167" s="229"/>
      <c r="DB167" s="229"/>
      <c r="DC167" s="229"/>
      <c r="DD167" s="229"/>
      <c r="DE167" s="229"/>
      <c r="DF167" s="229"/>
      <c r="DG167" s="229"/>
      <c r="DH167" s="229"/>
      <c r="DI167" s="229"/>
      <c r="DJ167" s="229"/>
      <c r="DK167" s="229"/>
      <c r="DL167" s="229"/>
      <c r="DM167" s="229"/>
      <c r="DN167" s="229"/>
      <c r="DO167" s="229"/>
      <c r="DP167" s="229"/>
      <c r="DQ167" s="229"/>
      <c r="DR167" s="229"/>
      <c r="DS167" s="229"/>
      <c r="DT167" s="229"/>
      <c r="DU167" s="229"/>
      <c r="DV167" s="229"/>
      <c r="DW167" s="229"/>
      <c r="DX167" s="229"/>
      <c r="DY167" s="229"/>
      <c r="DZ167" s="229"/>
      <c r="EA167" s="229"/>
      <c r="EB167" s="229"/>
      <c r="EC167" s="229"/>
      <c r="ED167" s="229"/>
      <c r="EE167" s="229"/>
    </row>
    <row r="168" spans="105:135" ht="12.75">
      <c r="DA168" s="229"/>
      <c r="DB168" s="229"/>
      <c r="DC168" s="229"/>
      <c r="DD168" s="229"/>
      <c r="DE168" s="229"/>
      <c r="DF168" s="229"/>
      <c r="DG168" s="229"/>
      <c r="DH168" s="229"/>
      <c r="DI168" s="229"/>
      <c r="DJ168" s="229"/>
      <c r="DK168" s="229"/>
      <c r="DL168" s="229"/>
      <c r="DM168" s="229"/>
      <c r="DN168" s="229"/>
      <c r="DO168" s="229"/>
      <c r="DP168" s="229"/>
      <c r="DQ168" s="229"/>
      <c r="DR168" s="229"/>
      <c r="DS168" s="229"/>
      <c r="DT168" s="229"/>
      <c r="DU168" s="229"/>
      <c r="DV168" s="229"/>
      <c r="DW168" s="229"/>
      <c r="DX168" s="229"/>
      <c r="DY168" s="229"/>
      <c r="DZ168" s="229"/>
      <c r="EA168" s="229"/>
      <c r="EB168" s="229"/>
      <c r="EC168" s="229"/>
      <c r="ED168" s="229"/>
      <c r="EE168" s="229"/>
    </row>
    <row r="169" spans="105:135" ht="12.75">
      <c r="DA169" s="229"/>
      <c r="DB169" s="229"/>
      <c r="DC169" s="229"/>
      <c r="DD169" s="229"/>
      <c r="DE169" s="229"/>
      <c r="DF169" s="229"/>
      <c r="DG169" s="229"/>
      <c r="DH169" s="229"/>
      <c r="DI169" s="229"/>
      <c r="DJ169" s="229"/>
      <c r="DK169" s="229"/>
      <c r="DL169" s="229"/>
      <c r="DM169" s="229"/>
      <c r="DN169" s="229"/>
      <c r="DO169" s="229"/>
      <c r="DP169" s="229"/>
      <c r="DQ169" s="229"/>
      <c r="DR169" s="229"/>
      <c r="DS169" s="229"/>
      <c r="DT169" s="229"/>
      <c r="DU169" s="229"/>
      <c r="DV169" s="229"/>
      <c r="DW169" s="229"/>
      <c r="DX169" s="229"/>
      <c r="DY169" s="229"/>
      <c r="DZ169" s="229"/>
      <c r="EA169" s="229"/>
      <c r="EB169" s="229"/>
      <c r="EC169" s="229"/>
      <c r="ED169" s="229"/>
      <c r="EE169" s="229"/>
    </row>
    <row r="170" spans="105:135" ht="12.75">
      <c r="DA170" s="229"/>
      <c r="DB170" s="229"/>
      <c r="DC170" s="229"/>
      <c r="DD170" s="229"/>
      <c r="DE170" s="229"/>
      <c r="DF170" s="229"/>
      <c r="DG170" s="229"/>
      <c r="DH170" s="229"/>
      <c r="DI170" s="229"/>
      <c r="DJ170" s="229"/>
      <c r="DK170" s="229"/>
      <c r="DL170" s="229"/>
      <c r="DM170" s="229"/>
      <c r="DN170" s="229"/>
      <c r="DO170" s="229"/>
      <c r="DP170" s="229"/>
      <c r="DQ170" s="229"/>
      <c r="DR170" s="229"/>
      <c r="DS170" s="229"/>
      <c r="DT170" s="229"/>
      <c r="DU170" s="229"/>
      <c r="DV170" s="229"/>
      <c r="DW170" s="229"/>
      <c r="DX170" s="229"/>
      <c r="DY170" s="229"/>
      <c r="DZ170" s="229"/>
      <c r="EA170" s="229"/>
      <c r="EB170" s="229"/>
      <c r="EC170" s="229"/>
      <c r="ED170" s="229"/>
      <c r="EE170" s="229"/>
    </row>
    <row r="171" spans="105:135" ht="12.75">
      <c r="DA171" s="229"/>
      <c r="DB171" s="229"/>
      <c r="DC171" s="229"/>
      <c r="DD171" s="229"/>
      <c r="DE171" s="229"/>
      <c r="DF171" s="229"/>
      <c r="DG171" s="229"/>
      <c r="DH171" s="229"/>
      <c r="DI171" s="229"/>
      <c r="DJ171" s="229"/>
      <c r="DK171" s="229"/>
      <c r="DL171" s="229"/>
      <c r="DM171" s="229"/>
      <c r="DN171" s="229"/>
      <c r="DO171" s="229"/>
      <c r="DP171" s="229"/>
      <c r="DQ171" s="229"/>
      <c r="DR171" s="229"/>
      <c r="DS171" s="229"/>
      <c r="DT171" s="229"/>
      <c r="DU171" s="229"/>
      <c r="DV171" s="229"/>
      <c r="DW171" s="229"/>
      <c r="DX171" s="229"/>
      <c r="DY171" s="229"/>
      <c r="DZ171" s="229"/>
      <c r="EA171" s="229"/>
      <c r="EB171" s="229"/>
      <c r="EC171" s="229"/>
      <c r="ED171" s="229"/>
      <c r="EE171" s="229"/>
    </row>
  </sheetData>
  <sheetProtection/>
  <mergeCells count="491">
    <mergeCell ref="Y79:CZ79"/>
    <mergeCell ref="Y89:CZ89"/>
    <mergeCell ref="A86:CZ86"/>
    <mergeCell ref="A88:CZ88"/>
    <mergeCell ref="CI82:CZ82"/>
    <mergeCell ref="A81:F81"/>
    <mergeCell ref="G81:BB81"/>
    <mergeCell ref="BC81:BR81"/>
    <mergeCell ref="A89:X89"/>
    <mergeCell ref="CI83:CZ83"/>
    <mergeCell ref="A68:CZ68"/>
    <mergeCell ref="A70:CZ70"/>
    <mergeCell ref="A69:X69"/>
    <mergeCell ref="Y69:CZ69"/>
    <mergeCell ref="CD71:CZ71"/>
    <mergeCell ref="A72:F72"/>
    <mergeCell ref="G72:BB72"/>
    <mergeCell ref="BS72:CC72"/>
    <mergeCell ref="CD72:CZ72"/>
    <mergeCell ref="A71:F71"/>
    <mergeCell ref="A59:CZ60"/>
    <mergeCell ref="A66:CZ66"/>
    <mergeCell ref="CI61:CZ61"/>
    <mergeCell ref="A62:F62"/>
    <mergeCell ref="G62:BB62"/>
    <mergeCell ref="BC62:BR62"/>
    <mergeCell ref="CI63:CZ63"/>
    <mergeCell ref="A64:F64"/>
    <mergeCell ref="G64:BB64"/>
    <mergeCell ref="BC64:BR64"/>
    <mergeCell ref="A3:EE3"/>
    <mergeCell ref="A8:V8"/>
    <mergeCell ref="A25:E25"/>
    <mergeCell ref="F25:AC25"/>
    <mergeCell ref="A16:E16"/>
    <mergeCell ref="A17:E17"/>
    <mergeCell ref="A22:E22"/>
    <mergeCell ref="A23:E23"/>
    <mergeCell ref="A6:EE6"/>
    <mergeCell ref="W8:EE8"/>
    <mergeCell ref="A4:AI4"/>
    <mergeCell ref="A7:EE7"/>
    <mergeCell ref="F22:AC22"/>
    <mergeCell ref="F16:AD16"/>
    <mergeCell ref="BY16:CL16"/>
    <mergeCell ref="AD22:BB22"/>
    <mergeCell ref="AE16:AM16"/>
    <mergeCell ref="BC22:BR22"/>
    <mergeCell ref="BS22:CH22"/>
    <mergeCell ref="AE18:AM18"/>
    <mergeCell ref="A9:EE10"/>
    <mergeCell ref="A12:EE12"/>
    <mergeCell ref="A21:CZ21"/>
    <mergeCell ref="F17:AD17"/>
    <mergeCell ref="AE17:AM17"/>
    <mergeCell ref="A11:EE11"/>
    <mergeCell ref="A13:E15"/>
    <mergeCell ref="BA16:BL16"/>
    <mergeCell ref="BY15:CL15"/>
    <mergeCell ref="BA15:BL15"/>
    <mergeCell ref="DO13:EE15"/>
    <mergeCell ref="CY16:DN16"/>
    <mergeCell ref="DO16:EE16"/>
    <mergeCell ref="CM13:CX15"/>
    <mergeCell ref="AN16:AZ16"/>
    <mergeCell ref="CM16:CX16"/>
    <mergeCell ref="AN13:CL13"/>
    <mergeCell ref="BA14:CL14"/>
    <mergeCell ref="BM15:BX15"/>
    <mergeCell ref="CM17:CX17"/>
    <mergeCell ref="AN14:AZ15"/>
    <mergeCell ref="AN17:AZ17"/>
    <mergeCell ref="CI24:CZ24"/>
    <mergeCell ref="CI26:CZ26"/>
    <mergeCell ref="A26:AC26"/>
    <mergeCell ref="CI22:CZ22"/>
    <mergeCell ref="CY17:DN17"/>
    <mergeCell ref="BC23:BR23"/>
    <mergeCell ref="CI23:CZ23"/>
    <mergeCell ref="DO17:EE17"/>
    <mergeCell ref="A18:AD18"/>
    <mergeCell ref="F23:AC23"/>
    <mergeCell ref="A24:E24"/>
    <mergeCell ref="BC25:BR25"/>
    <mergeCell ref="BS25:CH25"/>
    <mergeCell ref="F24:AC24"/>
    <mergeCell ref="AD24:BB24"/>
    <mergeCell ref="BC24:BR24"/>
    <mergeCell ref="BS24:CH24"/>
    <mergeCell ref="CI30:CZ30"/>
    <mergeCell ref="BS26:CH26"/>
    <mergeCell ref="CI25:CZ25"/>
    <mergeCell ref="A27:CZ27"/>
    <mergeCell ref="AD26:BB26"/>
    <mergeCell ref="BC26:BR26"/>
    <mergeCell ref="AD25:BB25"/>
    <mergeCell ref="A28:CZ28"/>
    <mergeCell ref="A32:E32"/>
    <mergeCell ref="F32:AC32"/>
    <mergeCell ref="AD32:AX32"/>
    <mergeCell ref="A31:E31"/>
    <mergeCell ref="A29:CZ29"/>
    <mergeCell ref="AN18:AZ18"/>
    <mergeCell ref="F31:AC31"/>
    <mergeCell ref="A30:E30"/>
    <mergeCell ref="AY30:BP30"/>
    <mergeCell ref="BQ30:CH30"/>
    <mergeCell ref="BQ31:CH31"/>
    <mergeCell ref="F30:AC30"/>
    <mergeCell ref="AD30:AX30"/>
    <mergeCell ref="DO18:EE18"/>
    <mergeCell ref="BA18:BL18"/>
    <mergeCell ref="BM18:BX18"/>
    <mergeCell ref="BY18:CL18"/>
    <mergeCell ref="CY18:DN18"/>
    <mergeCell ref="CM18:CX18"/>
    <mergeCell ref="BS23:CH23"/>
    <mergeCell ref="BY17:CL17"/>
    <mergeCell ref="BA17:BL17"/>
    <mergeCell ref="AY32:BP32"/>
    <mergeCell ref="A33:E33"/>
    <mergeCell ref="BM16:BX16"/>
    <mergeCell ref="BM17:BX17"/>
    <mergeCell ref="AD23:BB23"/>
    <mergeCell ref="A20:CZ20"/>
    <mergeCell ref="A19:EE19"/>
    <mergeCell ref="DA20:EE171"/>
    <mergeCell ref="AD31:AX31"/>
    <mergeCell ref="CL40:CZ40"/>
    <mergeCell ref="BQ34:CH34"/>
    <mergeCell ref="CI31:CZ31"/>
    <mergeCell ref="CI34:CZ34"/>
    <mergeCell ref="CI32:CZ32"/>
    <mergeCell ref="CI33:CZ33"/>
    <mergeCell ref="BQ33:CH33"/>
    <mergeCell ref="BQ32:CH32"/>
    <mergeCell ref="AY31:BP31"/>
    <mergeCell ref="F39:BU39"/>
    <mergeCell ref="BV39:CK39"/>
    <mergeCell ref="CL39:CZ39"/>
    <mergeCell ref="F33:AC33"/>
    <mergeCell ref="AD33:AX33"/>
    <mergeCell ref="AY33:BP33"/>
    <mergeCell ref="A34:AC34"/>
    <mergeCell ref="AD34:AX34"/>
    <mergeCell ref="AY34:BP34"/>
    <mergeCell ref="A35:CZ35"/>
    <mergeCell ref="A40:E40"/>
    <mergeCell ref="G40:BU40"/>
    <mergeCell ref="BV40:CK40"/>
    <mergeCell ref="A36:CZ36"/>
    <mergeCell ref="A38:E38"/>
    <mergeCell ref="F38:BU38"/>
    <mergeCell ref="BV38:CK38"/>
    <mergeCell ref="CL38:CZ38"/>
    <mergeCell ref="A37:CZ37"/>
    <mergeCell ref="A39:E39"/>
    <mergeCell ref="A41:E42"/>
    <mergeCell ref="G41:BU41"/>
    <mergeCell ref="BV41:CK42"/>
    <mergeCell ref="CL41:CZ42"/>
    <mergeCell ref="G42:BU42"/>
    <mergeCell ref="A43:E43"/>
    <mergeCell ref="G43:BU43"/>
    <mergeCell ref="BV43:CK43"/>
    <mergeCell ref="CL43:CZ43"/>
    <mergeCell ref="A44:E44"/>
    <mergeCell ref="G44:BU44"/>
    <mergeCell ref="BV44:CK44"/>
    <mergeCell ref="CL44:CZ44"/>
    <mergeCell ref="A45:E45"/>
    <mergeCell ref="G45:BU45"/>
    <mergeCell ref="BV45:CK45"/>
    <mergeCell ref="CL45:CZ45"/>
    <mergeCell ref="A46:E47"/>
    <mergeCell ref="G46:BU46"/>
    <mergeCell ref="BV46:CK47"/>
    <mergeCell ref="CL46:CZ47"/>
    <mergeCell ref="G47:BU47"/>
    <mergeCell ref="A48:E48"/>
    <mergeCell ref="G48:BU48"/>
    <mergeCell ref="BV48:CK48"/>
    <mergeCell ref="CL48:CZ48"/>
    <mergeCell ref="A49:E49"/>
    <mergeCell ref="G49:BU49"/>
    <mergeCell ref="BV49:CK49"/>
    <mergeCell ref="CL49:CZ49"/>
    <mergeCell ref="A50:E50"/>
    <mergeCell ref="G50:BU50"/>
    <mergeCell ref="BV50:CK50"/>
    <mergeCell ref="CL50:CZ50"/>
    <mergeCell ref="A51:E51"/>
    <mergeCell ref="G51:BU51"/>
    <mergeCell ref="BV51:CK51"/>
    <mergeCell ref="CL51:CZ51"/>
    <mergeCell ref="A52:E52"/>
    <mergeCell ref="G52:BU52"/>
    <mergeCell ref="BV52:CK52"/>
    <mergeCell ref="CL52:CZ52"/>
    <mergeCell ref="A56:CZ56"/>
    <mergeCell ref="A58:Y58"/>
    <mergeCell ref="Z58:CZ58"/>
    <mergeCell ref="A54:CZ54"/>
    <mergeCell ref="A55:CZ55"/>
    <mergeCell ref="A57:CZ57"/>
    <mergeCell ref="BS62:CH62"/>
    <mergeCell ref="CI62:CZ62"/>
    <mergeCell ref="A61:F61"/>
    <mergeCell ref="G61:BB61"/>
    <mergeCell ref="BC61:BR61"/>
    <mergeCell ref="BS61:CH61"/>
    <mergeCell ref="A53:E53"/>
    <mergeCell ref="F53:BU53"/>
    <mergeCell ref="BV53:CK53"/>
    <mergeCell ref="CL53:CZ53"/>
    <mergeCell ref="BS64:CH64"/>
    <mergeCell ref="CI64:CZ64"/>
    <mergeCell ref="A63:F63"/>
    <mergeCell ref="G63:BB63"/>
    <mergeCell ref="BC63:BR63"/>
    <mergeCell ref="BS63:CH63"/>
    <mergeCell ref="CI65:CZ65"/>
    <mergeCell ref="A67:CZ67"/>
    <mergeCell ref="A65:F65"/>
    <mergeCell ref="G65:BB65"/>
    <mergeCell ref="BC65:BR65"/>
    <mergeCell ref="BS65:CH65"/>
    <mergeCell ref="G71:BB71"/>
    <mergeCell ref="BC71:BR71"/>
    <mergeCell ref="BS71:CC71"/>
    <mergeCell ref="BC72:BR72"/>
    <mergeCell ref="CD73:CZ73"/>
    <mergeCell ref="A74:F74"/>
    <mergeCell ref="G74:BB74"/>
    <mergeCell ref="BC74:BR74"/>
    <mergeCell ref="BS74:CC74"/>
    <mergeCell ref="CD74:CZ74"/>
    <mergeCell ref="A73:F73"/>
    <mergeCell ref="G73:BB73"/>
    <mergeCell ref="BC73:BR73"/>
    <mergeCell ref="BS73:CC73"/>
    <mergeCell ref="CD75:CZ75"/>
    <mergeCell ref="A77:CZ77"/>
    <mergeCell ref="A75:F75"/>
    <mergeCell ref="G75:BB75"/>
    <mergeCell ref="BC75:BR75"/>
    <mergeCell ref="BS75:CC75"/>
    <mergeCell ref="A76:CZ76"/>
    <mergeCell ref="BS81:CH81"/>
    <mergeCell ref="CI81:CZ81"/>
    <mergeCell ref="A82:F82"/>
    <mergeCell ref="G82:BB82"/>
    <mergeCell ref="BC82:BR82"/>
    <mergeCell ref="BS82:CH82"/>
    <mergeCell ref="A78:CZ78"/>
    <mergeCell ref="A80:CZ80"/>
    <mergeCell ref="A79:X79"/>
    <mergeCell ref="A84:F84"/>
    <mergeCell ref="G84:BB84"/>
    <mergeCell ref="BC84:BR84"/>
    <mergeCell ref="BS84:CH84"/>
    <mergeCell ref="CI84:CZ84"/>
    <mergeCell ref="A83:F83"/>
    <mergeCell ref="G83:BB83"/>
    <mergeCell ref="BC83:BR83"/>
    <mergeCell ref="BS83:CH83"/>
    <mergeCell ref="BC91:BR91"/>
    <mergeCell ref="BS91:CH91"/>
    <mergeCell ref="CI85:CZ85"/>
    <mergeCell ref="A87:CZ87"/>
    <mergeCell ref="A85:F85"/>
    <mergeCell ref="G85:BB85"/>
    <mergeCell ref="BC85:BR85"/>
    <mergeCell ref="BS85:CH85"/>
    <mergeCell ref="A90:CZ90"/>
    <mergeCell ref="BC93:BR93"/>
    <mergeCell ref="BS93:CH93"/>
    <mergeCell ref="CI91:CZ91"/>
    <mergeCell ref="A92:F92"/>
    <mergeCell ref="G92:BB92"/>
    <mergeCell ref="BC92:BR92"/>
    <mergeCell ref="BS92:CH92"/>
    <mergeCell ref="CI92:CZ92"/>
    <mergeCell ref="A91:F91"/>
    <mergeCell ref="G91:BB91"/>
    <mergeCell ref="A101:CZ101"/>
    <mergeCell ref="CK103:CZ103"/>
    <mergeCell ref="CI93:CZ93"/>
    <mergeCell ref="A94:F94"/>
    <mergeCell ref="G94:BB94"/>
    <mergeCell ref="BC94:BR94"/>
    <mergeCell ref="BS94:CH94"/>
    <mergeCell ref="CI94:CZ94"/>
    <mergeCell ref="A93:F93"/>
    <mergeCell ref="G93:BB93"/>
    <mergeCell ref="A131:CZ131"/>
    <mergeCell ref="CK106:CZ106"/>
    <mergeCell ref="A145:CZ145"/>
    <mergeCell ref="A147:CZ147"/>
    <mergeCell ref="A96:CZ96"/>
    <mergeCell ref="A98:CZ98"/>
    <mergeCell ref="A100:CZ100"/>
    <mergeCell ref="BU103:CJ103"/>
    <mergeCell ref="A102:CZ102"/>
    <mergeCell ref="A99:V99"/>
    <mergeCell ref="G107:AN107"/>
    <mergeCell ref="AO107:BD107"/>
    <mergeCell ref="BE107:BT107"/>
    <mergeCell ref="CI95:CZ95"/>
    <mergeCell ref="A95:F95"/>
    <mergeCell ref="G95:BB95"/>
    <mergeCell ref="BC95:BR95"/>
    <mergeCell ref="BS95:CH95"/>
    <mergeCell ref="A97:CZ97"/>
    <mergeCell ref="W99:CZ99"/>
    <mergeCell ref="BE105:BT105"/>
    <mergeCell ref="BS111:CH111"/>
    <mergeCell ref="BU106:CJ106"/>
    <mergeCell ref="BE106:BT106"/>
    <mergeCell ref="AO104:BD104"/>
    <mergeCell ref="BE104:BT104"/>
    <mergeCell ref="A108:CZ108"/>
    <mergeCell ref="A110:CZ110"/>
    <mergeCell ref="AO106:BD106"/>
    <mergeCell ref="A107:F107"/>
    <mergeCell ref="A103:F103"/>
    <mergeCell ref="A106:F106"/>
    <mergeCell ref="G106:AN106"/>
    <mergeCell ref="A105:F105"/>
    <mergeCell ref="G105:AN105"/>
    <mergeCell ref="AO105:BD105"/>
    <mergeCell ref="G103:AN103"/>
    <mergeCell ref="AO103:BD103"/>
    <mergeCell ref="A104:F104"/>
    <mergeCell ref="CK104:CZ104"/>
    <mergeCell ref="BU105:CJ105"/>
    <mergeCell ref="CK105:CZ105"/>
    <mergeCell ref="BU107:CJ107"/>
    <mergeCell ref="CK107:CZ107"/>
    <mergeCell ref="BU104:CJ104"/>
    <mergeCell ref="BE103:BT103"/>
    <mergeCell ref="G104:AN104"/>
    <mergeCell ref="A113:F113"/>
    <mergeCell ref="G113:BB113"/>
    <mergeCell ref="A116:CZ116"/>
    <mergeCell ref="A109:CZ109"/>
    <mergeCell ref="CI111:CZ111"/>
    <mergeCell ref="CI112:CZ112"/>
    <mergeCell ref="A111:F111"/>
    <mergeCell ref="A112:F112"/>
    <mergeCell ref="G112:BB112"/>
    <mergeCell ref="BC111:BR111"/>
    <mergeCell ref="CI113:CZ113"/>
    <mergeCell ref="BC113:BR113"/>
    <mergeCell ref="BS113:CH113"/>
    <mergeCell ref="CI114:CZ114"/>
    <mergeCell ref="BC112:BR112"/>
    <mergeCell ref="BS112:CH112"/>
    <mergeCell ref="G111:BB111"/>
    <mergeCell ref="A115:F115"/>
    <mergeCell ref="G115:BB115"/>
    <mergeCell ref="BC115:BR115"/>
    <mergeCell ref="BS115:CH115"/>
    <mergeCell ref="CI115:CZ115"/>
    <mergeCell ref="A114:F114"/>
    <mergeCell ref="G114:BB114"/>
    <mergeCell ref="BC114:BR114"/>
    <mergeCell ref="BS114:CH114"/>
    <mergeCell ref="A117:CZ117"/>
    <mergeCell ref="A119:F119"/>
    <mergeCell ref="G119:AN119"/>
    <mergeCell ref="AO119:BD119"/>
    <mergeCell ref="BE119:BT119"/>
    <mergeCell ref="BU119:CJ119"/>
    <mergeCell ref="CK119:CZ119"/>
    <mergeCell ref="A118:CZ118"/>
    <mergeCell ref="BE120:BT120"/>
    <mergeCell ref="A120:F120"/>
    <mergeCell ref="A121:F121"/>
    <mergeCell ref="G121:AN121"/>
    <mergeCell ref="AO121:BD121"/>
    <mergeCell ref="BE121:BT121"/>
    <mergeCell ref="CK120:CZ120"/>
    <mergeCell ref="BU121:CJ121"/>
    <mergeCell ref="CK121:CZ121"/>
    <mergeCell ref="BU122:CJ122"/>
    <mergeCell ref="CK122:CZ122"/>
    <mergeCell ref="BU120:CJ120"/>
    <mergeCell ref="G122:AN122"/>
    <mergeCell ref="AO122:BD122"/>
    <mergeCell ref="G120:AN120"/>
    <mergeCell ref="AO120:BD120"/>
    <mergeCell ref="BE122:BT122"/>
    <mergeCell ref="G126:BB126"/>
    <mergeCell ref="BC126:BR126"/>
    <mergeCell ref="BS126:CH126"/>
    <mergeCell ref="A125:CZ125"/>
    <mergeCell ref="A126:F126"/>
    <mergeCell ref="CI126:CZ126"/>
    <mergeCell ref="A123:CZ123"/>
    <mergeCell ref="A124:CZ124"/>
    <mergeCell ref="A122:F122"/>
    <mergeCell ref="CI128:CZ128"/>
    <mergeCell ref="A127:F127"/>
    <mergeCell ref="G127:BB127"/>
    <mergeCell ref="BC127:BR127"/>
    <mergeCell ref="BS127:CH127"/>
    <mergeCell ref="A128:F128"/>
    <mergeCell ref="G128:BB128"/>
    <mergeCell ref="BC128:BR128"/>
    <mergeCell ref="BS128:CH128"/>
    <mergeCell ref="CI127:CZ127"/>
    <mergeCell ref="CI130:CZ130"/>
    <mergeCell ref="A129:F129"/>
    <mergeCell ref="G129:BB129"/>
    <mergeCell ref="BC129:BR129"/>
    <mergeCell ref="BS129:CH129"/>
    <mergeCell ref="CI129:CZ129"/>
    <mergeCell ref="A130:F130"/>
    <mergeCell ref="G130:BB130"/>
    <mergeCell ref="BC130:BR130"/>
    <mergeCell ref="BS130:CH130"/>
    <mergeCell ref="G136:BB136"/>
    <mergeCell ref="BC136:BR136"/>
    <mergeCell ref="A132:CZ132"/>
    <mergeCell ref="A134:F134"/>
    <mergeCell ref="G134:BB134"/>
    <mergeCell ref="BC134:BR134"/>
    <mergeCell ref="BS134:CH134"/>
    <mergeCell ref="CI134:CZ134"/>
    <mergeCell ref="A133:CZ133"/>
    <mergeCell ref="CI137:CZ137"/>
    <mergeCell ref="A138:CZ138"/>
    <mergeCell ref="A135:F135"/>
    <mergeCell ref="G135:BB135"/>
    <mergeCell ref="BC135:BR135"/>
    <mergeCell ref="BS135:CH135"/>
    <mergeCell ref="CI135:CZ135"/>
    <mergeCell ref="BS136:CH136"/>
    <mergeCell ref="CI136:CZ136"/>
    <mergeCell ref="A136:F136"/>
    <mergeCell ref="A142:F142"/>
    <mergeCell ref="G142:BR142"/>
    <mergeCell ref="BS142:CH142"/>
    <mergeCell ref="CI142:CZ142"/>
    <mergeCell ref="A137:F137"/>
    <mergeCell ref="G137:BB137"/>
    <mergeCell ref="BC137:BR137"/>
    <mergeCell ref="BS137:CH137"/>
    <mergeCell ref="A139:CZ139"/>
    <mergeCell ref="A141:F141"/>
    <mergeCell ref="G141:BR141"/>
    <mergeCell ref="BS141:CH141"/>
    <mergeCell ref="CI141:CZ141"/>
    <mergeCell ref="A140:CZ140"/>
    <mergeCell ref="BS143:CH143"/>
    <mergeCell ref="BC148:BR148"/>
    <mergeCell ref="BS148:CH148"/>
    <mergeCell ref="CI148:CZ148"/>
    <mergeCell ref="CI144:CZ144"/>
    <mergeCell ref="CI143:CZ143"/>
    <mergeCell ref="A146:CZ146"/>
    <mergeCell ref="A148:F148"/>
    <mergeCell ref="A150:F150"/>
    <mergeCell ref="G150:BB150"/>
    <mergeCell ref="BC150:BR150"/>
    <mergeCell ref="G144:BR144"/>
    <mergeCell ref="BS144:CH144"/>
    <mergeCell ref="G148:BB148"/>
    <mergeCell ref="A149:F149"/>
    <mergeCell ref="G149:BB149"/>
    <mergeCell ref="CI151:CZ151"/>
    <mergeCell ref="CI149:CZ149"/>
    <mergeCell ref="A151:F151"/>
    <mergeCell ref="G151:BB151"/>
    <mergeCell ref="BC151:BR151"/>
    <mergeCell ref="BS151:CH151"/>
    <mergeCell ref="BS149:CH149"/>
    <mergeCell ref="BC149:BR149"/>
    <mergeCell ref="CI150:CZ150"/>
    <mergeCell ref="BS150:CH150"/>
    <mergeCell ref="A1:EE1"/>
    <mergeCell ref="A5:EE5"/>
    <mergeCell ref="AJ4:EE4"/>
    <mergeCell ref="AE13:AM15"/>
    <mergeCell ref="F13:AD15"/>
    <mergeCell ref="A144:F144"/>
    <mergeCell ref="A2:EE2"/>
    <mergeCell ref="CY13:DN15"/>
    <mergeCell ref="A143:F143"/>
    <mergeCell ref="G143:BR143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  <rowBreaks count="2" manualBreakCount="2">
    <brk id="96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школа</cp:lastModifiedBy>
  <cp:lastPrinted>2020-10-14T03:51:41Z</cp:lastPrinted>
  <dcterms:created xsi:type="dcterms:W3CDTF">2008-10-01T13:21:49Z</dcterms:created>
  <dcterms:modified xsi:type="dcterms:W3CDTF">2020-10-14T03:51:58Z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